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5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6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exs\OneDrive\Desktop\work\pointing_runs\"/>
    </mc:Choice>
  </mc:AlternateContent>
  <xr:revisionPtr revIDLastSave="0" documentId="13_ncr:1_{0C690510-EF8B-41F6-B4CA-730075335188}" xr6:coauthVersionLast="47" xr6:coauthVersionMax="47" xr10:uidLastSave="{00000000-0000-0000-0000-000000000000}"/>
  <bookViews>
    <workbookView xWindow="-110" yWindow="-40" windowWidth="28800" windowHeight="15370" tabRatio="739" xr2:uid="{00000000-000D-0000-FFFF-FFFF00000000}"/>
  </bookViews>
  <sheets>
    <sheet name="Summary" sheetId="1" r:id="rId1"/>
    <sheet name="11.02.2023" sheetId="17" r:id="rId2"/>
    <sheet name="10.26.2023" sheetId="16" r:id="rId3"/>
    <sheet name="07.07.2022" sheetId="14" r:id="rId4"/>
    <sheet name="06.20.2022" sheetId="13" r:id="rId5"/>
    <sheet name="04.09.2019" sheetId="12" r:id="rId6"/>
    <sheet name="03.10.2017" sheetId="11" r:id="rId7"/>
    <sheet name="03.11.2016" sheetId="10" r:id="rId8"/>
    <sheet name="10.28.2011" sheetId="9" r:id="rId9"/>
    <sheet name="10.12.2011" sheetId="8" r:id="rId10"/>
    <sheet name="08.09.2011" sheetId="7" r:id="rId11"/>
    <sheet name="04.28.2011" sheetId="6" r:id="rId12"/>
    <sheet name="01.14.2010" sheetId="15" r:id="rId13"/>
    <sheet name="07.14.2009" sheetId="5" r:id="rId14"/>
    <sheet name="11.25.2008" sheetId="4" r:id="rId15"/>
    <sheet name="7.15.2008" sheetId="3" r:id="rId16"/>
    <sheet name="7.14.2008" sheetId="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  <c r="I18" i="17"/>
  <c r="I28" i="17"/>
  <c r="I27" i="17"/>
  <c r="H25" i="17"/>
  <c r="I25" i="17" s="1"/>
  <c r="G25" i="17"/>
  <c r="F25" i="17"/>
  <c r="E25" i="17"/>
  <c r="H24" i="17"/>
  <c r="I24" i="17" s="1"/>
  <c r="G24" i="17"/>
  <c r="F24" i="17"/>
  <c r="E24" i="17"/>
  <c r="H23" i="17"/>
  <c r="I23" i="17" s="1"/>
  <c r="G23" i="17"/>
  <c r="F23" i="17"/>
  <c r="E23" i="17"/>
  <c r="H22" i="17"/>
  <c r="I22" i="17" s="1"/>
  <c r="G22" i="17"/>
  <c r="F22" i="17"/>
  <c r="E22" i="17"/>
  <c r="H21" i="17"/>
  <c r="I21" i="17" s="1"/>
  <c r="G21" i="17"/>
  <c r="F21" i="17"/>
  <c r="E21" i="17"/>
  <c r="H20" i="17"/>
  <c r="I20" i="17" s="1"/>
  <c r="G20" i="17"/>
  <c r="F20" i="17"/>
  <c r="E20" i="17"/>
  <c r="H19" i="17"/>
  <c r="I19" i="17" s="1"/>
  <c r="G19" i="17"/>
  <c r="F19" i="17"/>
  <c r="E19" i="17"/>
  <c r="H18" i="17"/>
  <c r="G18" i="17"/>
  <c r="F18" i="17"/>
  <c r="E18" i="17"/>
  <c r="E17" i="17"/>
  <c r="H11" i="17"/>
  <c r="I11" i="17" s="1"/>
  <c r="G11" i="17"/>
  <c r="F11" i="17"/>
  <c r="E11" i="17"/>
  <c r="H10" i="17"/>
  <c r="I10" i="17" s="1"/>
  <c r="G10" i="17"/>
  <c r="F10" i="17"/>
  <c r="E10" i="17"/>
  <c r="H9" i="17"/>
  <c r="I9" i="17" s="1"/>
  <c r="G9" i="17"/>
  <c r="F9" i="17"/>
  <c r="E9" i="17"/>
  <c r="H8" i="17"/>
  <c r="I8" i="17" s="1"/>
  <c r="G8" i="17"/>
  <c r="F8" i="17"/>
  <c r="E8" i="17"/>
  <c r="H7" i="17"/>
  <c r="I7" i="17" s="1"/>
  <c r="G7" i="17"/>
  <c r="F7" i="17"/>
  <c r="E7" i="17"/>
  <c r="H6" i="17"/>
  <c r="I6" i="17" s="1"/>
  <c r="G6" i="17"/>
  <c r="F6" i="17"/>
  <c r="E6" i="17"/>
  <c r="H5" i="17"/>
  <c r="I5" i="17" s="1"/>
  <c r="G5" i="17"/>
  <c r="F5" i="17"/>
  <c r="E5" i="17"/>
  <c r="H4" i="17"/>
  <c r="I4" i="17" s="1"/>
  <c r="I13" i="17" s="1"/>
  <c r="G4" i="17"/>
  <c r="F4" i="17"/>
  <c r="E4" i="17"/>
  <c r="E3" i="17"/>
  <c r="E22" i="1"/>
  <c r="D22" i="1"/>
  <c r="C22" i="1"/>
  <c r="B22" i="1"/>
  <c r="H25" i="16"/>
  <c r="I25" i="16" s="1"/>
  <c r="G25" i="16"/>
  <c r="F25" i="16"/>
  <c r="E25" i="16"/>
  <c r="H24" i="16"/>
  <c r="I24" i="16" s="1"/>
  <c r="G24" i="16"/>
  <c r="F24" i="16"/>
  <c r="E24" i="16"/>
  <c r="H23" i="16"/>
  <c r="I23" i="16" s="1"/>
  <c r="G23" i="16"/>
  <c r="F23" i="16"/>
  <c r="E23" i="16"/>
  <c r="H22" i="16"/>
  <c r="I22" i="16" s="1"/>
  <c r="G22" i="16"/>
  <c r="F22" i="16"/>
  <c r="E22" i="16"/>
  <c r="H21" i="16"/>
  <c r="I21" i="16" s="1"/>
  <c r="G21" i="16"/>
  <c r="F21" i="16"/>
  <c r="E21" i="16"/>
  <c r="H20" i="16"/>
  <c r="I20" i="16" s="1"/>
  <c r="G20" i="16"/>
  <c r="F20" i="16"/>
  <c r="E20" i="16"/>
  <c r="H19" i="16"/>
  <c r="I19" i="16" s="1"/>
  <c r="G19" i="16"/>
  <c r="F19" i="16"/>
  <c r="E19" i="16"/>
  <c r="H18" i="16"/>
  <c r="I18" i="16" s="1"/>
  <c r="G18" i="16"/>
  <c r="F18" i="16"/>
  <c r="E18" i="16"/>
  <c r="E17" i="16"/>
  <c r="H11" i="16"/>
  <c r="I11" i="16" s="1"/>
  <c r="G11" i="16"/>
  <c r="F11" i="16"/>
  <c r="E11" i="16"/>
  <c r="H10" i="16"/>
  <c r="I10" i="16" s="1"/>
  <c r="G10" i="16"/>
  <c r="F10" i="16"/>
  <c r="E10" i="16"/>
  <c r="H9" i="16"/>
  <c r="I9" i="16" s="1"/>
  <c r="G9" i="16"/>
  <c r="F9" i="16"/>
  <c r="E9" i="16"/>
  <c r="H8" i="16"/>
  <c r="I8" i="16" s="1"/>
  <c r="G8" i="16"/>
  <c r="F8" i="16"/>
  <c r="E8" i="16"/>
  <c r="H7" i="16"/>
  <c r="I7" i="16" s="1"/>
  <c r="G7" i="16"/>
  <c r="F7" i="16"/>
  <c r="E7" i="16"/>
  <c r="H6" i="16"/>
  <c r="I6" i="16" s="1"/>
  <c r="G6" i="16"/>
  <c r="F6" i="16"/>
  <c r="E6" i="16"/>
  <c r="H5" i="16"/>
  <c r="I5" i="16" s="1"/>
  <c r="G5" i="16"/>
  <c r="F5" i="16"/>
  <c r="E5" i="16"/>
  <c r="H4" i="16"/>
  <c r="I4" i="16" s="1"/>
  <c r="G4" i="16"/>
  <c r="F4" i="16"/>
  <c r="E4" i="16"/>
  <c r="E3" i="16"/>
  <c r="F25" i="15"/>
  <c r="H25" i="15"/>
  <c r="I25" i="15" s="1"/>
  <c r="G25" i="15"/>
  <c r="E25" i="15"/>
  <c r="H24" i="15"/>
  <c r="I24" i="15" s="1"/>
  <c r="G24" i="15"/>
  <c r="F24" i="15"/>
  <c r="E24" i="15"/>
  <c r="H23" i="15"/>
  <c r="I23" i="15" s="1"/>
  <c r="G23" i="15"/>
  <c r="F23" i="15"/>
  <c r="E23" i="15"/>
  <c r="H22" i="15"/>
  <c r="I22" i="15" s="1"/>
  <c r="G22" i="15"/>
  <c r="F22" i="15"/>
  <c r="E22" i="15"/>
  <c r="H21" i="15"/>
  <c r="I21" i="15" s="1"/>
  <c r="G21" i="15"/>
  <c r="F21" i="15"/>
  <c r="E21" i="15"/>
  <c r="H20" i="15"/>
  <c r="I20" i="15" s="1"/>
  <c r="G20" i="15"/>
  <c r="F20" i="15"/>
  <c r="E20" i="15"/>
  <c r="H19" i="15"/>
  <c r="I19" i="15" s="1"/>
  <c r="G19" i="15"/>
  <c r="F19" i="15"/>
  <c r="E19" i="15"/>
  <c r="H18" i="15"/>
  <c r="I18" i="15" s="1"/>
  <c r="G18" i="15"/>
  <c r="F18" i="15"/>
  <c r="E18" i="15"/>
  <c r="E17" i="15"/>
  <c r="H11" i="15"/>
  <c r="I11" i="15" s="1"/>
  <c r="G11" i="15"/>
  <c r="F11" i="15"/>
  <c r="E11" i="15"/>
  <c r="H10" i="15"/>
  <c r="I10" i="15" s="1"/>
  <c r="G10" i="15"/>
  <c r="F10" i="15"/>
  <c r="E10" i="15"/>
  <c r="H9" i="15"/>
  <c r="I9" i="15" s="1"/>
  <c r="G9" i="15"/>
  <c r="F9" i="15"/>
  <c r="E9" i="15"/>
  <c r="H8" i="15"/>
  <c r="I8" i="15" s="1"/>
  <c r="G8" i="15"/>
  <c r="F8" i="15"/>
  <c r="E8" i="15"/>
  <c r="H7" i="15"/>
  <c r="I7" i="15" s="1"/>
  <c r="G7" i="15"/>
  <c r="F7" i="15"/>
  <c r="E7" i="15"/>
  <c r="H6" i="15"/>
  <c r="I6" i="15" s="1"/>
  <c r="G6" i="15"/>
  <c r="F6" i="15"/>
  <c r="E6" i="15"/>
  <c r="H5" i="15"/>
  <c r="I5" i="15" s="1"/>
  <c r="G5" i="15"/>
  <c r="F5" i="15"/>
  <c r="E5" i="15"/>
  <c r="H4" i="15"/>
  <c r="I4" i="15" s="1"/>
  <c r="G4" i="15"/>
  <c r="F4" i="15"/>
  <c r="E4" i="15"/>
  <c r="E3" i="15"/>
  <c r="I14" i="17" l="1"/>
  <c r="I28" i="16"/>
  <c r="I27" i="16"/>
  <c r="I14" i="16"/>
  <c r="I13" i="16"/>
  <c r="I28" i="15"/>
  <c r="I14" i="15"/>
  <c r="I13" i="15"/>
  <c r="I27" i="15"/>
  <c r="H25" i="14"/>
  <c r="I25" i="14" s="1"/>
  <c r="G25" i="14"/>
  <c r="F25" i="14"/>
  <c r="E25" i="14"/>
  <c r="H24" i="14"/>
  <c r="I24" i="14" s="1"/>
  <c r="G24" i="14"/>
  <c r="F24" i="14"/>
  <c r="E24" i="14"/>
  <c r="H23" i="14"/>
  <c r="I23" i="14" s="1"/>
  <c r="G23" i="14"/>
  <c r="F23" i="14"/>
  <c r="E23" i="14"/>
  <c r="H22" i="14"/>
  <c r="I22" i="14" s="1"/>
  <c r="G22" i="14"/>
  <c r="F22" i="14"/>
  <c r="E22" i="14"/>
  <c r="H21" i="14"/>
  <c r="I21" i="14" s="1"/>
  <c r="G21" i="14"/>
  <c r="F21" i="14"/>
  <c r="E21" i="14"/>
  <c r="H20" i="14"/>
  <c r="I20" i="14" s="1"/>
  <c r="G20" i="14"/>
  <c r="F20" i="14"/>
  <c r="E20" i="14"/>
  <c r="H19" i="14"/>
  <c r="I19" i="14" s="1"/>
  <c r="G19" i="14"/>
  <c r="F19" i="14"/>
  <c r="E19" i="14"/>
  <c r="H18" i="14"/>
  <c r="I18" i="14" s="1"/>
  <c r="G18" i="14"/>
  <c r="F18" i="14"/>
  <c r="E18" i="14"/>
  <c r="E17" i="14"/>
  <c r="H11" i="14"/>
  <c r="I11" i="14" s="1"/>
  <c r="G11" i="14"/>
  <c r="F11" i="14"/>
  <c r="E11" i="14"/>
  <c r="H10" i="14"/>
  <c r="I10" i="14" s="1"/>
  <c r="G10" i="14"/>
  <c r="F10" i="14"/>
  <c r="E10" i="14"/>
  <c r="H9" i="14"/>
  <c r="I9" i="14" s="1"/>
  <c r="G9" i="14"/>
  <c r="F9" i="14"/>
  <c r="E9" i="14"/>
  <c r="H8" i="14"/>
  <c r="I8" i="14" s="1"/>
  <c r="G8" i="14"/>
  <c r="F8" i="14"/>
  <c r="E8" i="14"/>
  <c r="H7" i="14"/>
  <c r="I7" i="14" s="1"/>
  <c r="G7" i="14"/>
  <c r="F7" i="14"/>
  <c r="E7" i="14"/>
  <c r="H6" i="14"/>
  <c r="I6" i="14" s="1"/>
  <c r="G6" i="14"/>
  <c r="F6" i="14"/>
  <c r="E6" i="14"/>
  <c r="H5" i="14"/>
  <c r="I5" i="14" s="1"/>
  <c r="G5" i="14"/>
  <c r="F5" i="14"/>
  <c r="E5" i="14"/>
  <c r="H4" i="14"/>
  <c r="I4" i="14" s="1"/>
  <c r="G4" i="14"/>
  <c r="F4" i="14"/>
  <c r="E4" i="14"/>
  <c r="E3" i="14"/>
  <c r="H25" i="13"/>
  <c r="I25" i="13" s="1"/>
  <c r="G25" i="13"/>
  <c r="F25" i="13"/>
  <c r="E25" i="13"/>
  <c r="H24" i="13"/>
  <c r="I24" i="13" s="1"/>
  <c r="G24" i="13"/>
  <c r="F24" i="13"/>
  <c r="E24" i="13"/>
  <c r="H23" i="13"/>
  <c r="I23" i="13" s="1"/>
  <c r="G23" i="13"/>
  <c r="F23" i="13"/>
  <c r="E23" i="13"/>
  <c r="H22" i="13"/>
  <c r="I22" i="13" s="1"/>
  <c r="G22" i="13"/>
  <c r="F22" i="13"/>
  <c r="E22" i="13"/>
  <c r="H21" i="13"/>
  <c r="I21" i="13" s="1"/>
  <c r="G21" i="13"/>
  <c r="F21" i="13"/>
  <c r="E21" i="13"/>
  <c r="H20" i="13"/>
  <c r="I20" i="13" s="1"/>
  <c r="G20" i="13"/>
  <c r="F20" i="13"/>
  <c r="E20" i="13"/>
  <c r="H19" i="13"/>
  <c r="I19" i="13" s="1"/>
  <c r="G19" i="13"/>
  <c r="F19" i="13"/>
  <c r="E19" i="13"/>
  <c r="H18" i="13"/>
  <c r="I18" i="13" s="1"/>
  <c r="G18" i="13"/>
  <c r="F18" i="13"/>
  <c r="E18" i="13"/>
  <c r="E17" i="13"/>
  <c r="H11" i="13"/>
  <c r="I11" i="13" s="1"/>
  <c r="G11" i="13"/>
  <c r="F11" i="13"/>
  <c r="E11" i="13"/>
  <c r="H10" i="13"/>
  <c r="I10" i="13" s="1"/>
  <c r="G10" i="13"/>
  <c r="F10" i="13"/>
  <c r="E10" i="13"/>
  <c r="H9" i="13"/>
  <c r="I9" i="13" s="1"/>
  <c r="G9" i="13"/>
  <c r="F9" i="13"/>
  <c r="E9" i="13"/>
  <c r="H8" i="13"/>
  <c r="I8" i="13" s="1"/>
  <c r="G8" i="13"/>
  <c r="F8" i="13"/>
  <c r="E8" i="13"/>
  <c r="H7" i="13"/>
  <c r="I7" i="13" s="1"/>
  <c r="G7" i="13"/>
  <c r="F7" i="13"/>
  <c r="E7" i="13"/>
  <c r="H6" i="13"/>
  <c r="I6" i="13" s="1"/>
  <c r="G6" i="13"/>
  <c r="F6" i="13"/>
  <c r="E6" i="13"/>
  <c r="H5" i="13"/>
  <c r="I5" i="13" s="1"/>
  <c r="G5" i="13"/>
  <c r="F5" i="13"/>
  <c r="E5" i="13"/>
  <c r="H4" i="13"/>
  <c r="I4" i="13" s="1"/>
  <c r="G4" i="13"/>
  <c r="F4" i="13"/>
  <c r="E4" i="13"/>
  <c r="E3" i="13"/>
  <c r="H25" i="12"/>
  <c r="I25" i="12" s="1"/>
  <c r="G25" i="12"/>
  <c r="F25" i="12"/>
  <c r="E25" i="12"/>
  <c r="H24" i="12"/>
  <c r="I24" i="12" s="1"/>
  <c r="G24" i="12"/>
  <c r="F24" i="12"/>
  <c r="E24" i="12"/>
  <c r="H23" i="12"/>
  <c r="I23" i="12" s="1"/>
  <c r="G23" i="12"/>
  <c r="F23" i="12"/>
  <c r="E23" i="12"/>
  <c r="H22" i="12"/>
  <c r="I22" i="12" s="1"/>
  <c r="G22" i="12"/>
  <c r="F22" i="12"/>
  <c r="E22" i="12"/>
  <c r="H21" i="12"/>
  <c r="I21" i="12" s="1"/>
  <c r="G21" i="12"/>
  <c r="F21" i="12"/>
  <c r="E21" i="12"/>
  <c r="H20" i="12"/>
  <c r="I20" i="12" s="1"/>
  <c r="G20" i="12"/>
  <c r="F20" i="12"/>
  <c r="E20" i="12"/>
  <c r="H19" i="12"/>
  <c r="I19" i="12" s="1"/>
  <c r="G19" i="12"/>
  <c r="F19" i="12"/>
  <c r="E19" i="12"/>
  <c r="H18" i="12"/>
  <c r="I18" i="12" s="1"/>
  <c r="G18" i="12"/>
  <c r="F18" i="12"/>
  <c r="E18" i="12"/>
  <c r="E17" i="12"/>
  <c r="H11" i="12"/>
  <c r="I11" i="12" s="1"/>
  <c r="G11" i="12"/>
  <c r="F11" i="12"/>
  <c r="E11" i="12"/>
  <c r="H10" i="12"/>
  <c r="I10" i="12" s="1"/>
  <c r="G10" i="12"/>
  <c r="F10" i="12"/>
  <c r="E10" i="12"/>
  <c r="H9" i="12"/>
  <c r="I9" i="12" s="1"/>
  <c r="G9" i="12"/>
  <c r="F9" i="12"/>
  <c r="E9" i="12"/>
  <c r="H8" i="12"/>
  <c r="I8" i="12" s="1"/>
  <c r="G8" i="12"/>
  <c r="F8" i="12"/>
  <c r="E8" i="12"/>
  <c r="H7" i="12"/>
  <c r="I7" i="12" s="1"/>
  <c r="G7" i="12"/>
  <c r="F7" i="12"/>
  <c r="E7" i="12"/>
  <c r="H6" i="12"/>
  <c r="I6" i="12" s="1"/>
  <c r="G6" i="12"/>
  <c r="F6" i="12"/>
  <c r="E6" i="12"/>
  <c r="H5" i="12"/>
  <c r="I5" i="12" s="1"/>
  <c r="G5" i="12"/>
  <c r="F5" i="12"/>
  <c r="E5" i="12"/>
  <c r="H4" i="12"/>
  <c r="I4" i="12" s="1"/>
  <c r="G4" i="12"/>
  <c r="F4" i="12"/>
  <c r="E4" i="12"/>
  <c r="E3" i="12"/>
  <c r="I28" i="6"/>
  <c r="H4" i="11"/>
  <c r="I4" i="11"/>
  <c r="H25" i="11"/>
  <c r="I25" i="11" s="1"/>
  <c r="G25" i="11"/>
  <c r="F25" i="11"/>
  <c r="E25" i="11"/>
  <c r="H24" i="11"/>
  <c r="I24" i="11"/>
  <c r="G24" i="11"/>
  <c r="F24" i="11"/>
  <c r="E24" i="11"/>
  <c r="H23" i="11"/>
  <c r="I23" i="11"/>
  <c r="G23" i="11"/>
  <c r="F23" i="11"/>
  <c r="E23" i="11"/>
  <c r="H22" i="11"/>
  <c r="I22" i="11"/>
  <c r="I28" i="11" s="1"/>
  <c r="G22" i="11"/>
  <c r="F22" i="11"/>
  <c r="E22" i="11"/>
  <c r="H21" i="11"/>
  <c r="I21" i="11"/>
  <c r="G21" i="11"/>
  <c r="F21" i="11"/>
  <c r="E21" i="11"/>
  <c r="H20" i="11"/>
  <c r="I20" i="11"/>
  <c r="G20" i="11"/>
  <c r="F20" i="11"/>
  <c r="E20" i="11"/>
  <c r="H19" i="11"/>
  <c r="I19" i="11"/>
  <c r="G19" i="11"/>
  <c r="F19" i="11"/>
  <c r="E19" i="11"/>
  <c r="H18" i="11"/>
  <c r="I18" i="11"/>
  <c r="G18" i="11"/>
  <c r="F18" i="11"/>
  <c r="E18" i="11"/>
  <c r="E17" i="11"/>
  <c r="H11" i="11"/>
  <c r="I11" i="11"/>
  <c r="G11" i="11"/>
  <c r="F11" i="11"/>
  <c r="E11" i="11"/>
  <c r="H10" i="11"/>
  <c r="I10" i="11"/>
  <c r="G10" i="11"/>
  <c r="F10" i="11"/>
  <c r="E10" i="11"/>
  <c r="H9" i="11"/>
  <c r="I9" i="11" s="1"/>
  <c r="G9" i="11"/>
  <c r="F9" i="11"/>
  <c r="E9" i="11"/>
  <c r="H8" i="11"/>
  <c r="I8" i="11"/>
  <c r="G8" i="11"/>
  <c r="F8" i="11"/>
  <c r="E8" i="11"/>
  <c r="H7" i="11"/>
  <c r="I7" i="11" s="1"/>
  <c r="G7" i="11"/>
  <c r="F7" i="11"/>
  <c r="E7" i="11"/>
  <c r="H6" i="11"/>
  <c r="I6" i="11"/>
  <c r="G6" i="11"/>
  <c r="F6" i="11"/>
  <c r="E6" i="11"/>
  <c r="H5" i="11"/>
  <c r="I5" i="11"/>
  <c r="G5" i="11"/>
  <c r="F5" i="11"/>
  <c r="E5" i="11"/>
  <c r="G4" i="11"/>
  <c r="F4" i="11"/>
  <c r="E4" i="11"/>
  <c r="E3" i="11"/>
  <c r="E3" i="10"/>
  <c r="E4" i="10"/>
  <c r="F4" i="10"/>
  <c r="G4" i="10"/>
  <c r="H4" i="10"/>
  <c r="I4" i="10"/>
  <c r="E5" i="10"/>
  <c r="F5" i="10"/>
  <c r="G5" i="10"/>
  <c r="H5" i="10"/>
  <c r="I5" i="10"/>
  <c r="I14" i="10" s="1"/>
  <c r="E6" i="10"/>
  <c r="F6" i="10"/>
  <c r="G6" i="10"/>
  <c r="H6" i="10"/>
  <c r="I6" i="10"/>
  <c r="E7" i="10"/>
  <c r="F7" i="10"/>
  <c r="G7" i="10"/>
  <c r="H7" i="10"/>
  <c r="I7" i="10"/>
  <c r="E8" i="10"/>
  <c r="F8" i="10"/>
  <c r="G8" i="10"/>
  <c r="H8" i="10"/>
  <c r="I8" i="10"/>
  <c r="E9" i="10"/>
  <c r="F9" i="10"/>
  <c r="G9" i="10"/>
  <c r="H9" i="10"/>
  <c r="I9" i="10"/>
  <c r="I13" i="10" s="1"/>
  <c r="E10" i="10"/>
  <c r="F10" i="10"/>
  <c r="G10" i="10"/>
  <c r="H10" i="10"/>
  <c r="I10" i="10"/>
  <c r="E11" i="10"/>
  <c r="F11" i="10"/>
  <c r="G11" i="10"/>
  <c r="H11" i="10"/>
  <c r="I11" i="10"/>
  <c r="E17" i="10"/>
  <c r="E18" i="10"/>
  <c r="F18" i="10"/>
  <c r="G18" i="10"/>
  <c r="H18" i="10"/>
  <c r="I18" i="10" s="1"/>
  <c r="E19" i="10"/>
  <c r="F19" i="10"/>
  <c r="G19" i="10"/>
  <c r="H19" i="10"/>
  <c r="I19" i="10"/>
  <c r="E20" i="10"/>
  <c r="F20" i="10"/>
  <c r="G20" i="10"/>
  <c r="H20" i="10"/>
  <c r="I20" i="10"/>
  <c r="E21" i="10"/>
  <c r="F21" i="10"/>
  <c r="G21" i="10"/>
  <c r="H21" i="10"/>
  <c r="I21" i="10"/>
  <c r="E22" i="10"/>
  <c r="F22" i="10"/>
  <c r="G22" i="10"/>
  <c r="H22" i="10"/>
  <c r="I22" i="10"/>
  <c r="E23" i="10"/>
  <c r="F23" i="10"/>
  <c r="G23" i="10"/>
  <c r="H23" i="10"/>
  <c r="I23" i="10"/>
  <c r="E24" i="10"/>
  <c r="F24" i="10"/>
  <c r="G24" i="10"/>
  <c r="H24" i="10"/>
  <c r="I24" i="10"/>
  <c r="E25" i="10"/>
  <c r="F25" i="10"/>
  <c r="G25" i="10"/>
  <c r="H25" i="10"/>
  <c r="I25" i="10" s="1"/>
  <c r="E3" i="9"/>
  <c r="H4" i="9"/>
  <c r="I4" i="9"/>
  <c r="H5" i="9"/>
  <c r="I5" i="9"/>
  <c r="I14" i="9" s="1"/>
  <c r="H6" i="9"/>
  <c r="I6" i="9"/>
  <c r="H7" i="9"/>
  <c r="I7" i="9"/>
  <c r="I13" i="9" s="1"/>
  <c r="H8" i="9"/>
  <c r="I8" i="9"/>
  <c r="H9" i="9"/>
  <c r="I9" i="9"/>
  <c r="H10" i="9"/>
  <c r="I10" i="9"/>
  <c r="H11" i="9"/>
  <c r="I11" i="9"/>
  <c r="E4" i="9"/>
  <c r="F4" i="9"/>
  <c r="G4" i="9"/>
  <c r="E5" i="9"/>
  <c r="F5" i="9"/>
  <c r="G5" i="9"/>
  <c r="E6" i="9"/>
  <c r="F6" i="9"/>
  <c r="G6" i="9"/>
  <c r="E7" i="9"/>
  <c r="F7" i="9"/>
  <c r="G7" i="9"/>
  <c r="E8" i="9"/>
  <c r="F8" i="9"/>
  <c r="G8" i="9"/>
  <c r="E9" i="9"/>
  <c r="F9" i="9"/>
  <c r="G9" i="9"/>
  <c r="E10" i="9"/>
  <c r="F10" i="9"/>
  <c r="G10" i="9"/>
  <c r="E11" i="9"/>
  <c r="F11" i="9"/>
  <c r="G11" i="9"/>
  <c r="E17" i="9"/>
  <c r="H18" i="9"/>
  <c r="I18" i="9"/>
  <c r="I28" i="9" s="1"/>
  <c r="H19" i="9"/>
  <c r="I19" i="9"/>
  <c r="H20" i="9"/>
  <c r="I20" i="9"/>
  <c r="I27" i="9" s="1"/>
  <c r="H21" i="9"/>
  <c r="I21" i="9"/>
  <c r="H22" i="9"/>
  <c r="I22" i="9"/>
  <c r="H23" i="9"/>
  <c r="I23" i="9"/>
  <c r="H24" i="9"/>
  <c r="I24" i="9"/>
  <c r="H25" i="9"/>
  <c r="I25" i="9"/>
  <c r="E18" i="9"/>
  <c r="F18" i="9"/>
  <c r="G18" i="9"/>
  <c r="E19" i="9"/>
  <c r="F19" i="9"/>
  <c r="G19" i="9"/>
  <c r="E20" i="9"/>
  <c r="F20" i="9"/>
  <c r="G2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3" i="8"/>
  <c r="H4" i="8"/>
  <c r="I4" i="8"/>
  <c r="I14" i="8" s="1"/>
  <c r="H5" i="8"/>
  <c r="I5" i="8"/>
  <c r="H6" i="8"/>
  <c r="I6" i="8"/>
  <c r="H7" i="8"/>
  <c r="I7" i="8"/>
  <c r="H8" i="8"/>
  <c r="I8" i="8" s="1"/>
  <c r="H9" i="8"/>
  <c r="I9" i="8"/>
  <c r="H10" i="8"/>
  <c r="I10" i="8" s="1"/>
  <c r="H11" i="8"/>
  <c r="I11" i="8"/>
  <c r="E4" i="8"/>
  <c r="F4" i="8"/>
  <c r="G4" i="8"/>
  <c r="E5" i="8"/>
  <c r="F5" i="8"/>
  <c r="G5" i="8"/>
  <c r="E6" i="8"/>
  <c r="F6" i="8"/>
  <c r="G6" i="8"/>
  <c r="E7" i="8"/>
  <c r="F7" i="8"/>
  <c r="G7" i="8"/>
  <c r="E8" i="8"/>
  <c r="F8" i="8"/>
  <c r="G8" i="8"/>
  <c r="E9" i="8"/>
  <c r="F9" i="8"/>
  <c r="G9" i="8"/>
  <c r="E10" i="8"/>
  <c r="F10" i="8"/>
  <c r="G10" i="8"/>
  <c r="E11" i="8"/>
  <c r="F11" i="8"/>
  <c r="G11" i="8"/>
  <c r="E17" i="8"/>
  <c r="H18" i="8"/>
  <c r="I18" i="8"/>
  <c r="H19" i="8"/>
  <c r="I19" i="8" s="1"/>
  <c r="H20" i="8"/>
  <c r="I20" i="8"/>
  <c r="H21" i="8"/>
  <c r="I21" i="8"/>
  <c r="H22" i="8"/>
  <c r="I22" i="8"/>
  <c r="H23" i="8"/>
  <c r="I23" i="8"/>
  <c r="H24" i="8"/>
  <c r="I24" i="8"/>
  <c r="H25" i="8"/>
  <c r="I25" i="8"/>
  <c r="E18" i="8"/>
  <c r="F18" i="8"/>
  <c r="G18" i="8"/>
  <c r="E19" i="8"/>
  <c r="F19" i="8"/>
  <c r="G19" i="8"/>
  <c r="E20" i="8"/>
  <c r="F20" i="8"/>
  <c r="G20" i="8"/>
  <c r="E21" i="8"/>
  <c r="F21" i="8"/>
  <c r="G21" i="8"/>
  <c r="E22" i="8"/>
  <c r="F22" i="8"/>
  <c r="G22" i="8"/>
  <c r="E23" i="8"/>
  <c r="F23" i="8"/>
  <c r="G23" i="8"/>
  <c r="E24" i="8"/>
  <c r="F24" i="8"/>
  <c r="G24" i="8"/>
  <c r="E25" i="8"/>
  <c r="F25" i="8"/>
  <c r="G25" i="8"/>
  <c r="E3" i="7"/>
  <c r="H4" i="7"/>
  <c r="I4" i="7"/>
  <c r="I14" i="7" s="1"/>
  <c r="H5" i="7"/>
  <c r="I5" i="7"/>
  <c r="H6" i="7"/>
  <c r="I6" i="7"/>
  <c r="H7" i="7"/>
  <c r="I7" i="7"/>
  <c r="I13" i="7" s="1"/>
  <c r="H8" i="7"/>
  <c r="I8" i="7"/>
  <c r="H9" i="7"/>
  <c r="I9" i="7"/>
  <c r="H10" i="7"/>
  <c r="I10" i="7" s="1"/>
  <c r="H11" i="7"/>
  <c r="I11" i="7"/>
  <c r="E4" i="7"/>
  <c r="F4" i="7"/>
  <c r="G4" i="7"/>
  <c r="E5" i="7"/>
  <c r="F5" i="7"/>
  <c r="G5" i="7"/>
  <c r="E6" i="7"/>
  <c r="F6" i="7"/>
  <c r="G6" i="7"/>
  <c r="E7" i="7"/>
  <c r="F7" i="7"/>
  <c r="G7" i="7"/>
  <c r="E8" i="7"/>
  <c r="F8" i="7"/>
  <c r="G8" i="7"/>
  <c r="E9" i="7"/>
  <c r="F9" i="7"/>
  <c r="G9" i="7"/>
  <c r="E10" i="7"/>
  <c r="F10" i="7"/>
  <c r="G10" i="7"/>
  <c r="E11" i="7"/>
  <c r="F11" i="7"/>
  <c r="G11" i="7"/>
  <c r="E17" i="7"/>
  <c r="H18" i="7"/>
  <c r="I18" i="7"/>
  <c r="H19" i="7"/>
  <c r="I19" i="7" s="1"/>
  <c r="H20" i="7"/>
  <c r="I20" i="7"/>
  <c r="H21" i="7"/>
  <c r="I21" i="7"/>
  <c r="H22" i="7"/>
  <c r="I22" i="7"/>
  <c r="H23" i="7"/>
  <c r="I23" i="7"/>
  <c r="H24" i="7"/>
  <c r="I24" i="7" s="1"/>
  <c r="H25" i="7"/>
  <c r="I25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3" i="6"/>
  <c r="H4" i="6"/>
  <c r="I4" i="6"/>
  <c r="H5" i="6"/>
  <c r="I5" i="6"/>
  <c r="H6" i="6"/>
  <c r="I6" i="6"/>
  <c r="H7" i="6"/>
  <c r="I7" i="6" s="1"/>
  <c r="H8" i="6"/>
  <c r="I8" i="6"/>
  <c r="H9" i="6"/>
  <c r="I9" i="6"/>
  <c r="H10" i="6"/>
  <c r="I10" i="6"/>
  <c r="H11" i="6"/>
  <c r="I11" i="6"/>
  <c r="E4" i="6"/>
  <c r="F4" i="6"/>
  <c r="G4" i="6"/>
  <c r="E5" i="6"/>
  <c r="F5" i="6"/>
  <c r="G5" i="6"/>
  <c r="E6" i="6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E11" i="6"/>
  <c r="F11" i="6"/>
  <c r="G11" i="6"/>
  <c r="E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I27" i="6" s="1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3" i="5"/>
  <c r="H4" i="5"/>
  <c r="I4" i="5"/>
  <c r="H5" i="5"/>
  <c r="I5" i="5"/>
  <c r="H6" i="5"/>
  <c r="I6" i="5"/>
  <c r="H7" i="5"/>
  <c r="I7" i="5" s="1"/>
  <c r="H8" i="5"/>
  <c r="I8" i="5"/>
  <c r="H9" i="5"/>
  <c r="I9" i="5"/>
  <c r="H10" i="5"/>
  <c r="I10" i="5"/>
  <c r="H11" i="5"/>
  <c r="I11" i="5"/>
  <c r="E4" i="5"/>
  <c r="F4" i="5"/>
  <c r="G4" i="5"/>
  <c r="E5" i="5"/>
  <c r="F5" i="5"/>
  <c r="G5" i="5"/>
  <c r="E6" i="5"/>
  <c r="F6" i="5"/>
  <c r="G6" i="5"/>
  <c r="E7" i="5"/>
  <c r="F7" i="5"/>
  <c r="G7" i="5"/>
  <c r="E8" i="5"/>
  <c r="F8" i="5"/>
  <c r="G8" i="5"/>
  <c r="E9" i="5"/>
  <c r="F9" i="5"/>
  <c r="G9" i="5"/>
  <c r="E10" i="5"/>
  <c r="F10" i="5"/>
  <c r="G10" i="5"/>
  <c r="E11" i="5"/>
  <c r="F11" i="5"/>
  <c r="G11" i="5"/>
  <c r="E17" i="5"/>
  <c r="H18" i="5"/>
  <c r="I18" i="5"/>
  <c r="H19" i="5"/>
  <c r="I19" i="5"/>
  <c r="H20" i="5"/>
  <c r="I20" i="5"/>
  <c r="H21" i="5"/>
  <c r="I21" i="5"/>
  <c r="H22" i="5"/>
  <c r="I22" i="5"/>
  <c r="H23" i="5"/>
  <c r="I23" i="5" s="1"/>
  <c r="I28" i="5" s="1"/>
  <c r="H24" i="5"/>
  <c r="I24" i="5"/>
  <c r="H25" i="5"/>
  <c r="I25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G25" i="4"/>
  <c r="G24" i="4"/>
  <c r="G23" i="4"/>
  <c r="G22" i="4"/>
  <c r="G21" i="4"/>
  <c r="G20" i="4"/>
  <c r="G19" i="4"/>
  <c r="G18" i="4"/>
  <c r="E3" i="4"/>
  <c r="H4" i="4"/>
  <c r="I4" i="4"/>
  <c r="H5" i="4"/>
  <c r="I5" i="4"/>
  <c r="H6" i="4"/>
  <c r="I6" i="4"/>
  <c r="H7" i="4"/>
  <c r="I7" i="4"/>
  <c r="H8" i="4"/>
  <c r="I8" i="4"/>
  <c r="H9" i="4"/>
  <c r="I9" i="4"/>
  <c r="H10" i="4"/>
  <c r="I10" i="4" s="1"/>
  <c r="H11" i="4"/>
  <c r="I11" i="4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7" i="4"/>
  <c r="H18" i="4"/>
  <c r="I18" i="4"/>
  <c r="H19" i="4"/>
  <c r="I19" i="4" s="1"/>
  <c r="I27" i="4" s="1"/>
  <c r="H20" i="4"/>
  <c r="I20" i="4"/>
  <c r="H21" i="4"/>
  <c r="I21" i="4"/>
  <c r="H22" i="4"/>
  <c r="I22" i="4"/>
  <c r="H23" i="4"/>
  <c r="I23" i="4"/>
  <c r="H24" i="4"/>
  <c r="I24" i="4" s="1"/>
  <c r="H25" i="4"/>
  <c r="I25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H18" i="3"/>
  <c r="I18" i="3"/>
  <c r="H19" i="3"/>
  <c r="I19" i="3" s="1"/>
  <c r="H20" i="3"/>
  <c r="I20" i="3"/>
  <c r="H21" i="3"/>
  <c r="I21" i="3"/>
  <c r="H22" i="3"/>
  <c r="I22" i="3"/>
  <c r="H23" i="3"/>
  <c r="I23" i="3"/>
  <c r="H24" i="3"/>
  <c r="I24" i="3" s="1"/>
  <c r="H25" i="3"/>
  <c r="I25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E17" i="3"/>
  <c r="H4" i="3"/>
  <c r="I4" i="3"/>
  <c r="H5" i="3"/>
  <c r="I5" i="3" s="1"/>
  <c r="H6" i="3"/>
  <c r="I6" i="3"/>
  <c r="H7" i="3"/>
  <c r="I7" i="3"/>
  <c r="H8" i="3"/>
  <c r="I8" i="3"/>
  <c r="H9" i="3"/>
  <c r="I9" i="3"/>
  <c r="H10" i="3"/>
  <c r="I10" i="3"/>
  <c r="H11" i="3"/>
  <c r="I11" i="3" s="1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G6" i="3"/>
  <c r="F6" i="3"/>
  <c r="E6" i="3"/>
  <c r="G5" i="3"/>
  <c r="F5" i="3"/>
  <c r="E5" i="3"/>
  <c r="G4" i="3"/>
  <c r="F4" i="3"/>
  <c r="E4" i="3"/>
  <c r="E3" i="3"/>
  <c r="H18" i="2"/>
  <c r="I18" i="2"/>
  <c r="H19" i="2"/>
  <c r="I19" i="2" s="1"/>
  <c r="I28" i="2" s="1"/>
  <c r="H20" i="2"/>
  <c r="I20" i="2"/>
  <c r="H21" i="2"/>
  <c r="I21" i="2" s="1"/>
  <c r="H22" i="2"/>
  <c r="I22" i="2"/>
  <c r="H23" i="2"/>
  <c r="I23" i="2"/>
  <c r="H24" i="2"/>
  <c r="I24" i="2"/>
  <c r="H25" i="2"/>
  <c r="I25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E17" i="2"/>
  <c r="H4" i="2"/>
  <c r="I4" i="2"/>
  <c r="H5" i="2"/>
  <c r="I5" i="2"/>
  <c r="H6" i="2"/>
  <c r="I6" i="2" s="1"/>
  <c r="H7" i="2"/>
  <c r="I7" i="2"/>
  <c r="H8" i="2"/>
  <c r="I8" i="2"/>
  <c r="H9" i="2"/>
  <c r="I9" i="2"/>
  <c r="H10" i="2"/>
  <c r="I10" i="2"/>
  <c r="H11" i="2"/>
  <c r="I11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E3" i="2"/>
  <c r="K11" i="17" l="1"/>
  <c r="K5" i="17"/>
  <c r="K10" i="17"/>
  <c r="K4" i="17"/>
  <c r="K9" i="17"/>
  <c r="K3" i="17"/>
  <c r="K8" i="17"/>
  <c r="K7" i="17"/>
  <c r="K6" i="17"/>
  <c r="K19" i="17"/>
  <c r="K20" i="17"/>
  <c r="K25" i="17"/>
  <c r="K24" i="17"/>
  <c r="K18" i="17"/>
  <c r="K23" i="17"/>
  <c r="K17" i="17"/>
  <c r="K22" i="17"/>
  <c r="K21" i="17"/>
  <c r="K20" i="16"/>
  <c r="K25" i="16"/>
  <c r="K18" i="16"/>
  <c r="K23" i="16"/>
  <c r="K17" i="16"/>
  <c r="K22" i="16"/>
  <c r="K21" i="16"/>
  <c r="K19" i="16"/>
  <c r="K24" i="16"/>
  <c r="K4" i="16"/>
  <c r="K9" i="16"/>
  <c r="K3" i="16"/>
  <c r="K8" i="16"/>
  <c r="K6" i="16"/>
  <c r="K11" i="16"/>
  <c r="K5" i="16"/>
  <c r="K10" i="16"/>
  <c r="K7" i="16"/>
  <c r="K20" i="9"/>
  <c r="K17" i="9"/>
  <c r="K25" i="9"/>
  <c r="K18" i="9"/>
  <c r="K22" i="9"/>
  <c r="K23" i="9"/>
  <c r="K19" i="9"/>
  <c r="K21" i="9"/>
  <c r="K24" i="9"/>
  <c r="K4" i="10"/>
  <c r="K9" i="10"/>
  <c r="K11" i="10"/>
  <c r="K3" i="10"/>
  <c r="K8" i="10"/>
  <c r="K7" i="10"/>
  <c r="K10" i="10"/>
  <c r="K6" i="10"/>
  <c r="K5" i="10"/>
  <c r="I27" i="5"/>
  <c r="I27" i="7"/>
  <c r="I28" i="7"/>
  <c r="I13" i="4"/>
  <c r="I14" i="5"/>
  <c r="K23" i="4"/>
  <c r="K25" i="4"/>
  <c r="K19" i="4"/>
  <c r="K24" i="4"/>
  <c r="K22" i="4"/>
  <c r="K20" i="4"/>
  <c r="K17" i="4"/>
  <c r="K18" i="4"/>
  <c r="K21" i="4"/>
  <c r="I14" i="4"/>
  <c r="I28" i="10"/>
  <c r="I27" i="10"/>
  <c r="K4" i="7"/>
  <c r="K11" i="7"/>
  <c r="K7" i="7"/>
  <c r="K8" i="7"/>
  <c r="K9" i="7"/>
  <c r="K10" i="7"/>
  <c r="K6" i="7"/>
  <c r="K3" i="7"/>
  <c r="K5" i="7"/>
  <c r="K18" i="6"/>
  <c r="K23" i="6"/>
  <c r="K17" i="6"/>
  <c r="K25" i="6"/>
  <c r="K24" i="6"/>
  <c r="K19" i="6"/>
  <c r="K21" i="6"/>
  <c r="K20" i="6"/>
  <c r="K22" i="6"/>
  <c r="K11" i="9"/>
  <c r="K3" i="9"/>
  <c r="K9" i="9"/>
  <c r="K4" i="9"/>
  <c r="K10" i="9"/>
  <c r="K5" i="9"/>
  <c r="K7" i="9"/>
  <c r="K6" i="9"/>
  <c r="K8" i="9"/>
  <c r="I27" i="3"/>
  <c r="I13" i="3"/>
  <c r="I14" i="11"/>
  <c r="I13" i="11"/>
  <c r="I13" i="8"/>
  <c r="I13" i="2"/>
  <c r="I28" i="4"/>
  <c r="I27" i="11"/>
  <c r="I14" i="6"/>
  <c r="I13" i="6"/>
  <c r="I27" i="2"/>
  <c r="I28" i="8"/>
  <c r="I27" i="8"/>
  <c r="I13" i="5"/>
  <c r="I14" i="3"/>
  <c r="I14" i="2"/>
  <c r="I28" i="3"/>
  <c r="K25" i="15"/>
  <c r="K23" i="15"/>
  <c r="K21" i="15"/>
  <c r="K19" i="15"/>
  <c r="K17" i="15"/>
  <c r="K24" i="15"/>
  <c r="K22" i="15"/>
  <c r="K20" i="15"/>
  <c r="K18" i="15"/>
  <c r="K11" i="15"/>
  <c r="K9" i="15"/>
  <c r="K6" i="15"/>
  <c r="K4" i="15"/>
  <c r="K10" i="15"/>
  <c r="K8" i="15"/>
  <c r="K7" i="15"/>
  <c r="K5" i="15"/>
  <c r="K3" i="15"/>
  <c r="I28" i="14"/>
  <c r="I14" i="14"/>
  <c r="I13" i="14"/>
  <c r="I27" i="14"/>
  <c r="I28" i="13"/>
  <c r="I14" i="13"/>
  <c r="I13" i="13"/>
  <c r="I27" i="13"/>
  <c r="I14" i="12"/>
  <c r="I13" i="12"/>
  <c r="I28" i="12"/>
  <c r="I27" i="12"/>
  <c r="K19" i="5" l="1"/>
  <c r="K21" i="5"/>
  <c r="K24" i="5"/>
  <c r="K25" i="5"/>
  <c r="K22" i="5"/>
  <c r="K18" i="5"/>
  <c r="K20" i="5"/>
  <c r="K17" i="5"/>
  <c r="K23" i="5"/>
  <c r="K9" i="3"/>
  <c r="K4" i="3"/>
  <c r="K3" i="3"/>
  <c r="K7" i="3"/>
  <c r="K5" i="3"/>
  <c r="K10" i="3"/>
  <c r="K11" i="3"/>
  <c r="K6" i="3"/>
  <c r="K8" i="3"/>
  <c r="K10" i="2"/>
  <c r="K9" i="2"/>
  <c r="K11" i="2"/>
  <c r="K4" i="2"/>
  <c r="K3" i="2"/>
  <c r="K7" i="2"/>
  <c r="K5" i="2"/>
  <c r="K8" i="2"/>
  <c r="K6" i="2"/>
  <c r="K24" i="3"/>
  <c r="K18" i="3"/>
  <c r="K20" i="3"/>
  <c r="K23" i="3"/>
  <c r="K22" i="3"/>
  <c r="K25" i="3"/>
  <c r="K21" i="3"/>
  <c r="K17" i="3"/>
  <c r="K19" i="3"/>
  <c r="K3" i="4"/>
  <c r="K11" i="4"/>
  <c r="K9" i="4"/>
  <c r="K6" i="4"/>
  <c r="K5" i="4"/>
  <c r="K8" i="4"/>
  <c r="K10" i="4"/>
  <c r="K7" i="4"/>
  <c r="K4" i="4"/>
  <c r="K23" i="7"/>
  <c r="K19" i="7"/>
  <c r="K22" i="7"/>
  <c r="K21" i="7"/>
  <c r="K17" i="7"/>
  <c r="K18" i="7"/>
  <c r="K24" i="7"/>
  <c r="K25" i="7"/>
  <c r="K20" i="7"/>
  <c r="K6" i="5"/>
  <c r="K8" i="5"/>
  <c r="K11" i="5"/>
  <c r="K7" i="5"/>
  <c r="K5" i="5"/>
  <c r="K3" i="5"/>
  <c r="K9" i="5"/>
  <c r="K4" i="5"/>
  <c r="K10" i="5"/>
  <c r="K18" i="8"/>
  <c r="K24" i="8"/>
  <c r="K19" i="8"/>
  <c r="K20" i="8"/>
  <c r="K25" i="8"/>
  <c r="K21" i="8"/>
  <c r="K22" i="8"/>
  <c r="K23" i="8"/>
  <c r="K17" i="8"/>
  <c r="K24" i="2"/>
  <c r="K20" i="2"/>
  <c r="K21" i="2"/>
  <c r="K17" i="2"/>
  <c r="K22" i="2"/>
  <c r="K18" i="2"/>
  <c r="K25" i="2"/>
  <c r="K23" i="2"/>
  <c r="K19" i="2"/>
  <c r="K5" i="6"/>
  <c r="K7" i="6"/>
  <c r="K9" i="6"/>
  <c r="K10" i="6"/>
  <c r="K11" i="6"/>
  <c r="K6" i="6"/>
  <c r="K3" i="6"/>
  <c r="K8" i="6"/>
  <c r="K4" i="6"/>
  <c r="K19" i="11"/>
  <c r="K17" i="11"/>
  <c r="K22" i="11"/>
  <c r="K18" i="11"/>
  <c r="K25" i="11"/>
  <c r="K21" i="11"/>
  <c r="K23" i="11"/>
  <c r="K20" i="11"/>
  <c r="K24" i="11"/>
  <c r="K8" i="8"/>
  <c r="K5" i="8"/>
  <c r="K3" i="8"/>
  <c r="K9" i="8"/>
  <c r="K10" i="8"/>
  <c r="K6" i="8"/>
  <c r="K11" i="8"/>
  <c r="K7" i="8"/>
  <c r="K4" i="8"/>
  <c r="K11" i="11"/>
  <c r="K6" i="11"/>
  <c r="K9" i="11"/>
  <c r="K7" i="11"/>
  <c r="K3" i="11"/>
  <c r="K5" i="11"/>
  <c r="K8" i="11"/>
  <c r="K4" i="11"/>
  <c r="K10" i="11"/>
  <c r="K19" i="10"/>
  <c r="K21" i="10"/>
  <c r="K22" i="10"/>
  <c r="K24" i="10"/>
  <c r="K18" i="10"/>
  <c r="K17" i="10"/>
  <c r="K20" i="10"/>
  <c r="K23" i="10"/>
  <c r="K25" i="10"/>
  <c r="K24" i="14"/>
  <c r="K22" i="14"/>
  <c r="K20" i="14"/>
  <c r="K18" i="14"/>
  <c r="K25" i="14"/>
  <c r="K23" i="14"/>
  <c r="K21" i="14"/>
  <c r="K19" i="14"/>
  <c r="K17" i="14"/>
  <c r="K10" i="14"/>
  <c r="K8" i="14"/>
  <c r="K6" i="14"/>
  <c r="K4" i="14"/>
  <c r="K11" i="14"/>
  <c r="K9" i="14"/>
  <c r="K7" i="14"/>
  <c r="K5" i="14"/>
  <c r="K3" i="14"/>
  <c r="K25" i="13"/>
  <c r="K24" i="13"/>
  <c r="K23" i="13"/>
  <c r="K22" i="13"/>
  <c r="K21" i="13"/>
  <c r="K20" i="13"/>
  <c r="K19" i="13"/>
  <c r="K18" i="13"/>
  <c r="K17" i="13"/>
  <c r="K11" i="13"/>
  <c r="K10" i="13"/>
  <c r="K9" i="13"/>
  <c r="K8" i="13"/>
  <c r="K7" i="13"/>
  <c r="K6" i="13"/>
  <c r="K5" i="13"/>
  <c r="K4" i="13"/>
  <c r="K3" i="13"/>
  <c r="K21" i="12"/>
  <c r="K20" i="12"/>
  <c r="K18" i="12"/>
  <c r="K25" i="12"/>
  <c r="K24" i="12"/>
  <c r="K17" i="12"/>
  <c r="K22" i="12"/>
  <c r="K23" i="12"/>
  <c r="K19" i="12"/>
  <c r="K11" i="12"/>
  <c r="K10" i="12"/>
  <c r="K9" i="12"/>
  <c r="K8" i="12"/>
  <c r="K7" i="12"/>
  <c r="K6" i="12"/>
  <c r="K5" i="12"/>
  <c r="K4" i="12"/>
  <c r="K3" i="12"/>
</calcChain>
</file>

<file path=xl/sharedStrings.xml><?xml version="1.0" encoding="utf-8"?>
<sst xmlns="http://schemas.openxmlformats.org/spreadsheetml/2006/main" count="346" uniqueCount="42">
  <si>
    <t>Date</t>
  </si>
  <si>
    <t>Comment</t>
  </si>
  <si>
    <t xml:space="preserve">IRTF hire J.Harwood to do a pointing run. Ration were also determined.  See history/0103_tcs1
</t>
  </si>
  <si>
    <t>orginial tcs3 encoder ratio were determine by hand. Used during deveopment</t>
  </si>
  <si>
    <t xml:space="preserve">used encoder_util.
High (but constant) HA error - forgot to
initialize pmac at Zenith at start. Error -mean
are &lt; 10 exeept for #3, #8 (-21, 28 as).
</t>
  </si>
  <si>
    <t xml:space="preserve">used encoder_util.
1 day before pointing run. HA gear clear;
Dec gears not cleaned (daycrew to do tomorrow)
</t>
  </si>
  <si>
    <t>used encoder_util.
Dec bullgear was cleaned. Modified TCS3 to used these values.</t>
  </si>
  <si>
    <t xml:space="preserve"> measured the encoders, as the 23June engineer showned lots of errors in the HA ratios (150" at 3.0 hrs). Previous encoder measurement (of 19.961) is wrong?
</t>
  </si>
  <si>
    <t>Measured encoder ration 1 day before tcs3 pointing run.</t>
  </si>
  <si>
    <t>HA APES radians</t>
  </si>
  <si>
    <t>Counts</t>
  </si>
  <si>
    <t>radians to hours</t>
  </si>
  <si>
    <t>Dist APE(hr)</t>
  </si>
  <si>
    <t>Dist_as</t>
  </si>
  <si>
    <t>Dist Cnt</t>
  </si>
  <si>
    <t>Ratio</t>
  </si>
  <si>
    <t>Using Ration</t>
  </si>
  <si>
    <t>Average</t>
  </si>
  <si>
    <t>Dec APES radians</t>
  </si>
  <si>
    <t>counts</t>
  </si>
  <si>
    <t>radians to Degrees</t>
  </si>
  <si>
    <t>for tcs3 engineering</t>
  </si>
  <si>
    <t>Dist (AS)</t>
  </si>
  <si>
    <t>Dist APE(Deg)</t>
  </si>
  <si>
    <t>Nov 25 tcs3 pointing run</t>
  </si>
  <si>
    <t>July 14 tcs3 pointing run</t>
  </si>
  <si>
    <t>March 28, 2011 pointing run</t>
  </si>
  <si>
    <t>Aug 09, 2011 pointing run</t>
  </si>
  <si>
    <t>Oct 12, 2011 - after complains of bad tracking</t>
  </si>
  <si>
    <t>Oct 28, 2011 - for oct 29 pointing run.</t>
  </si>
  <si>
    <t>March 13, 2017 pointing run</t>
  </si>
  <si>
    <t>March 28, 2016 pointing run</t>
  </si>
  <si>
    <t>April 4, 2019 pointing run</t>
  </si>
  <si>
    <t>St Dev</t>
  </si>
  <si>
    <t>HA Avg</t>
  </si>
  <si>
    <t>Dec Avg</t>
  </si>
  <si>
    <t xml:space="preserve">July 7 2022 - a day before pointing run. </t>
  </si>
  <si>
    <t>HA St Dev</t>
  </si>
  <si>
    <t>Dec St Dev</t>
  </si>
  <si>
    <t>Jun 20 2022 - after HA encoder P/S fix. Updated  TCS with these values for July 8 pointing run.</t>
  </si>
  <si>
    <t xml:space="preserve">October 26 2023 - a day before pointing run. </t>
  </si>
  <si>
    <t>Novermber 02 2023 - redo of 10/26/2023 due to a bad data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</si>
</sst>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00000"/>
    <numFmt numFmtId="165" formatCode="0.000"/>
    <numFmt numFmtId="166" formatCode="0.000000"/>
    <numFmt numFmtId="167" formatCode="0.000000000"/>
    <numFmt numFmtId="168" formatCode="0.0000000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Unicode MS"/>
      <family val="2"/>
    </font>
    <font>
      <sz val="10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1" xfId="0" applyFill="1" applyBorder="1" applyAlignment="1">
      <alignment wrapText="1"/>
    </xf>
    <xf numFmtId="167" fontId="0" fillId="0" borderId="0" xfId="0" applyNumberFormat="1"/>
    <xf numFmtId="14" fontId="0" fillId="0" borderId="0" xfId="0" applyNumberFormat="1"/>
    <xf numFmtId="0" fontId="3" fillId="0" borderId="1" xfId="0" applyFont="1" applyBorder="1"/>
    <xf numFmtId="14" fontId="4" fillId="0" borderId="1" xfId="0" applyNumberFormat="1" applyFont="1" applyBorder="1"/>
    <xf numFmtId="168" fontId="4" fillId="0" borderId="1" xfId="0" applyNumberFormat="1" applyFont="1" applyBorder="1"/>
    <xf numFmtId="14" fontId="4" fillId="0" borderId="2" xfId="0" applyNumberFormat="1" applyFont="1" applyBorder="1"/>
    <xf numFmtId="168" fontId="4" fillId="0" borderId="1" xfId="0" applyNumberFormat="1" applyFont="1" applyFill="1" applyBorder="1"/>
    <xf numFmtId="168" fontId="5" fillId="0" borderId="1" xfId="0" applyNumberFormat="1" applyFont="1" applyBorder="1"/>
    <xf numFmtId="168" fontId="4" fillId="0" borderId="0" xfId="0" applyNumberFormat="1" applyFont="1"/>
    <xf numFmtId="0" fontId="4" fillId="0" borderId="1" xfId="0" applyFont="1" applyBorder="1"/>
    <xf numFmtId="166" fontId="4" fillId="0" borderId="1" xfId="0" applyNumberFormat="1" applyFont="1" applyBorder="1"/>
    <xf numFmtId="166" fontId="4" fillId="0" borderId="1" xfId="0" applyNumberFormat="1" applyFont="1" applyFill="1" applyBorder="1"/>
    <xf numFmtId="166" fontId="4" fillId="0" borderId="0" xfId="0" applyNumberFormat="1" applyFont="1"/>
    <xf numFmtId="166" fontId="5" fillId="0" borderId="1" xfId="0" applyNumberFormat="1" applyFont="1" applyBorder="1"/>
    <xf numFmtId="0" fontId="3" fillId="0" borderId="1" xfId="0" applyFont="1" applyFill="1" applyBorder="1" applyAlignment="1">
      <alignment wrapText="1"/>
    </xf>
    <xf numFmtId="0" fontId="6" fillId="0" borderId="0" xfId="1"/>
    <xf numFmtId="14" fontId="3" fillId="0" borderId="0" xfId="1" applyNumberFormat="1" applyFont="1"/>
    <xf numFmtId="0" fontId="3" fillId="0" borderId="0" xfId="1" applyFont="1"/>
    <xf numFmtId="165" fontId="3" fillId="0" borderId="0" xfId="1" applyNumberFormat="1" applyFont="1"/>
    <xf numFmtId="166" fontId="3" fillId="0" borderId="0" xfId="1" applyNumberFormat="1" applyFont="1"/>
    <xf numFmtId="2" fontId="3" fillId="0" borderId="0" xfId="1" applyNumberFormat="1" applyFont="1"/>
    <xf numFmtId="167" fontId="3" fillId="0" borderId="0" xfId="1" applyNumberFormat="1" applyFont="1"/>
    <xf numFmtId="0" fontId="7" fillId="0" borderId="0" xfId="2" applyFont="1"/>
  </cellXfs>
  <cellStyles count="3">
    <cellStyle name="Normal" xfId="0" builtinId="0"/>
    <cellStyle name="Normal 2" xfId="1" xr:uid="{A73FD2AB-6875-408E-AF6B-39633EE40926}"/>
    <cellStyle name="Normal 3" xfId="2" xr:uid="{4F9B93A9-03D0-45B7-AC69-5781CEB05D5D}"/>
  </cellStyles>
  <dxfs count="0"/>
  <tableStyles count="0" defaultTableStyle="TableStyleMedium2" defaultPivotStyle="PivotStyleLight16"/>
  <colors>
    <mruColors>
      <color rgb="FFE13D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9926362784935E-2"/>
          <c:y val="5.4462888454973969E-2"/>
          <c:w val="0.9013901196343711"/>
          <c:h val="0.83509895274305679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HA Avg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Summary!$A$2:$A$23</c:f>
              <c:numCache>
                <c:formatCode>m/d/yyyy</c:formatCode>
                <c:ptCount val="22"/>
                <c:pt idx="0">
                  <c:v>36951</c:v>
                </c:pt>
                <c:pt idx="1">
                  <c:v>38504</c:v>
                </c:pt>
                <c:pt idx="2">
                  <c:v>39469</c:v>
                </c:pt>
                <c:pt idx="3">
                  <c:v>39588</c:v>
                </c:pt>
                <c:pt idx="4">
                  <c:v>39589</c:v>
                </c:pt>
                <c:pt idx="5">
                  <c:v>39623</c:v>
                </c:pt>
                <c:pt idx="6">
                  <c:v>39643</c:v>
                </c:pt>
                <c:pt idx="7">
                  <c:v>39644</c:v>
                </c:pt>
                <c:pt idx="8">
                  <c:v>39776</c:v>
                </c:pt>
                <c:pt idx="9">
                  <c:v>40008</c:v>
                </c:pt>
                <c:pt idx="10">
                  <c:v>40192</c:v>
                </c:pt>
                <c:pt idx="11">
                  <c:v>40661</c:v>
                </c:pt>
                <c:pt idx="12">
                  <c:v>40763</c:v>
                </c:pt>
                <c:pt idx="13">
                  <c:v>40828</c:v>
                </c:pt>
                <c:pt idx="14">
                  <c:v>40844</c:v>
                </c:pt>
                <c:pt idx="15">
                  <c:v>42440</c:v>
                </c:pt>
                <c:pt idx="16">
                  <c:v>42804</c:v>
                </c:pt>
                <c:pt idx="17">
                  <c:v>43564</c:v>
                </c:pt>
                <c:pt idx="18">
                  <c:v>44732</c:v>
                </c:pt>
                <c:pt idx="19">
                  <c:v>44749</c:v>
                </c:pt>
                <c:pt idx="20">
                  <c:v>45225</c:v>
                </c:pt>
                <c:pt idx="21">
                  <c:v>45232</c:v>
                </c:pt>
              </c:numCache>
            </c:numRef>
          </c:cat>
          <c:val>
            <c:numRef>
              <c:f>Summary!$B$2:$B$23</c:f>
              <c:numCache>
                <c:formatCode>0.0000000</c:formatCode>
                <c:ptCount val="22"/>
                <c:pt idx="0">
                  <c:v>19.939784</c:v>
                </c:pt>
                <c:pt idx="1">
                  <c:v>19.930643</c:v>
                </c:pt>
                <c:pt idx="2">
                  <c:v>19.946646999999999</c:v>
                </c:pt>
                <c:pt idx="3">
                  <c:v>19.956164999999999</c:v>
                </c:pt>
                <c:pt idx="4">
                  <c:v>19.961969</c:v>
                </c:pt>
                <c:pt idx="5">
                  <c:v>19.942145</c:v>
                </c:pt>
                <c:pt idx="6">
                  <c:v>19.949508999999999</c:v>
                </c:pt>
                <c:pt idx="7">
                  <c:v>19.953244999999999</c:v>
                </c:pt>
                <c:pt idx="8">
                  <c:v>19.944008</c:v>
                </c:pt>
                <c:pt idx="9">
                  <c:v>19.952926000000001</c:v>
                </c:pt>
                <c:pt idx="10">
                  <c:v>19.956092000000002</c:v>
                </c:pt>
                <c:pt idx="11">
                  <c:v>19.959392463099999</c:v>
                </c:pt>
                <c:pt idx="12">
                  <c:v>19.957312404100001</c:v>
                </c:pt>
                <c:pt idx="13">
                  <c:v>19.931508140799998</c:v>
                </c:pt>
                <c:pt idx="14">
                  <c:v>19.934858669699999</c:v>
                </c:pt>
                <c:pt idx="15">
                  <c:v>19.94281372</c:v>
                </c:pt>
                <c:pt idx="16">
                  <c:v>19.954534449299999</c:v>
                </c:pt>
                <c:pt idx="17">
                  <c:v>19.946951433700001</c:v>
                </c:pt>
                <c:pt idx="18">
                  <c:v>19.952979134300001</c:v>
                </c:pt>
                <c:pt idx="19" formatCode="General">
                  <c:v>19.959054299999998</c:v>
                </c:pt>
                <c:pt idx="20" formatCode="General">
                  <c:v>19.940260868553921</c:v>
                </c:pt>
                <c:pt idx="21" formatCode="General">
                  <c:v>19.949568617300979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8-4913-B422-4D01438961E9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Dec Avg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Summary!$A$2:$A$23</c:f>
              <c:numCache>
                <c:formatCode>m/d/yyyy</c:formatCode>
                <c:ptCount val="22"/>
                <c:pt idx="0">
                  <c:v>36951</c:v>
                </c:pt>
                <c:pt idx="1">
                  <c:v>38504</c:v>
                </c:pt>
                <c:pt idx="2">
                  <c:v>39469</c:v>
                </c:pt>
                <c:pt idx="3">
                  <c:v>39588</c:v>
                </c:pt>
                <c:pt idx="4">
                  <c:v>39589</c:v>
                </c:pt>
                <c:pt idx="5">
                  <c:v>39623</c:v>
                </c:pt>
                <c:pt idx="6">
                  <c:v>39643</c:v>
                </c:pt>
                <c:pt idx="7">
                  <c:v>39644</c:v>
                </c:pt>
                <c:pt idx="8">
                  <c:v>39776</c:v>
                </c:pt>
                <c:pt idx="9">
                  <c:v>40008</c:v>
                </c:pt>
                <c:pt idx="10">
                  <c:v>40192</c:v>
                </c:pt>
                <c:pt idx="11">
                  <c:v>40661</c:v>
                </c:pt>
                <c:pt idx="12">
                  <c:v>40763</c:v>
                </c:pt>
                <c:pt idx="13">
                  <c:v>40828</c:v>
                </c:pt>
                <c:pt idx="14">
                  <c:v>40844</c:v>
                </c:pt>
                <c:pt idx="15">
                  <c:v>42440</c:v>
                </c:pt>
                <c:pt idx="16">
                  <c:v>42804</c:v>
                </c:pt>
                <c:pt idx="17">
                  <c:v>43564</c:v>
                </c:pt>
                <c:pt idx="18">
                  <c:v>44732</c:v>
                </c:pt>
                <c:pt idx="19">
                  <c:v>44749</c:v>
                </c:pt>
                <c:pt idx="20">
                  <c:v>45225</c:v>
                </c:pt>
                <c:pt idx="21">
                  <c:v>45232</c:v>
                </c:pt>
              </c:numCache>
            </c:numRef>
          </c:cat>
          <c:val>
            <c:numRef>
              <c:f>Summary!$C$2:$C$23</c:f>
              <c:numCache>
                <c:formatCode>0.0000000</c:formatCode>
                <c:ptCount val="22"/>
                <c:pt idx="0">
                  <c:v>19.962039000000001</c:v>
                </c:pt>
                <c:pt idx="1">
                  <c:v>19.969538</c:v>
                </c:pt>
                <c:pt idx="2">
                  <c:v>19.924247999999999</c:v>
                </c:pt>
                <c:pt idx="3">
                  <c:v>19.923822000000001</c:v>
                </c:pt>
                <c:pt idx="4">
                  <c:v>19.924233999999998</c:v>
                </c:pt>
                <c:pt idx="5">
                  <c:v>19.924621999999999</c:v>
                </c:pt>
                <c:pt idx="6">
                  <c:v>19.926278</c:v>
                </c:pt>
                <c:pt idx="7">
                  <c:v>19.924807999999999</c:v>
                </c:pt>
                <c:pt idx="8">
                  <c:v>19.924430999999998</c:v>
                </c:pt>
                <c:pt idx="9">
                  <c:v>19.925443000000001</c:v>
                </c:pt>
                <c:pt idx="10">
                  <c:v>19.925796999999999</c:v>
                </c:pt>
                <c:pt idx="11">
                  <c:v>19.9241089396</c:v>
                </c:pt>
                <c:pt idx="12">
                  <c:v>19.9238708301</c:v>
                </c:pt>
                <c:pt idx="13">
                  <c:v>19.9244321115</c:v>
                </c:pt>
                <c:pt idx="14">
                  <c:v>19.924464335700002</c:v>
                </c:pt>
                <c:pt idx="15">
                  <c:v>19.926165749999999</c:v>
                </c:pt>
                <c:pt idx="16">
                  <c:v>19.925944739199998</c:v>
                </c:pt>
                <c:pt idx="17">
                  <c:v>19.9272320392</c:v>
                </c:pt>
                <c:pt idx="18">
                  <c:v>19.927967628099999</c:v>
                </c:pt>
                <c:pt idx="19" formatCode="General">
                  <c:v>19.9282787</c:v>
                </c:pt>
                <c:pt idx="20" formatCode="General">
                  <c:v>19.928534187337871</c:v>
                </c:pt>
                <c:pt idx="21" formatCode="General">
                  <c:v>19.929073128744701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8-4913-B422-4D0143896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494192"/>
        <c:axId val="1"/>
      </c:lineChart>
      <c:dateAx>
        <c:axId val="406494192"/>
        <c:scaling>
          <c:orientation val="minMax"/>
          <c:max val="46023"/>
          <c:min val="36892"/>
        </c:scaling>
        <c:delete val="0"/>
        <c:axPos val="b"/>
        <c:numFmt formatCode="m/d/yyyy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5"/>
        <c:majorTimeUnit val="years"/>
        <c:minorUnit val="1"/>
        <c:minorTimeUnit val="years"/>
      </c:dateAx>
      <c:valAx>
        <c:axId val="1"/>
        <c:scaling>
          <c:orientation val="minMax"/>
          <c:min val="19.9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494192"/>
        <c:crossesAt val="0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885261248794813"/>
          <c:y val="7.2735443761990426E-2"/>
          <c:w val="0.12613354778184091"/>
          <c:h val="0.176027392530753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'07.07.2022'!$I$18:$I$27</c:f>
              <c:numCache>
                <c:formatCode>0.000000</c:formatCode>
                <c:ptCount val="10"/>
                <c:pt idx="0">
                  <c:v>19.927112326801407</c:v>
                </c:pt>
                <c:pt idx="1">
                  <c:v>19.931077902802379</c:v>
                </c:pt>
                <c:pt idx="2">
                  <c:v>19.931213267191008</c:v>
                </c:pt>
                <c:pt idx="3">
                  <c:v>19.930133502564129</c:v>
                </c:pt>
                <c:pt idx="4">
                  <c:v>19.923336526887976</c:v>
                </c:pt>
                <c:pt idx="5">
                  <c:v>19.927789920270428</c:v>
                </c:pt>
                <c:pt idx="6">
                  <c:v>19.928640382764435</c:v>
                </c:pt>
                <c:pt idx="7">
                  <c:v>19.926925786684325</c:v>
                </c:pt>
                <c:pt idx="9" formatCode="0.000000000">
                  <c:v>19.928278701995762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F-40D8-B0A2-25D4FC7F7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4496"/>
        <c:axId val="1"/>
      </c:lineChart>
      <c:catAx>
        <c:axId val="404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9744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'07.07.2022'!$K$3:$K$25</c:f>
              <c:numCache>
                <c:formatCode>0.00</c:formatCode>
                <c:ptCount val="23"/>
                <c:pt idx="0">
                  <c:v>-0.23137431313006118</c:v>
                </c:pt>
                <c:pt idx="1">
                  <c:v>1.2588979901483981</c:v>
                </c:pt>
                <c:pt idx="2">
                  <c:v>9.7312995250103995</c:v>
                </c:pt>
                <c:pt idx="3">
                  <c:v>35.220871094235918</c:v>
                </c:pt>
                <c:pt idx="4">
                  <c:v>5.7856984075567759</c:v>
                </c:pt>
                <c:pt idx="5">
                  <c:v>5.8442285757773789</c:v>
                </c:pt>
                <c:pt idx="6">
                  <c:v>14.572419039483066</c:v>
                </c:pt>
                <c:pt idx="7">
                  <c:v>30.905436476779869</c:v>
                </c:pt>
                <c:pt idx="8">
                  <c:v>-21.57545913703159</c:v>
                </c:pt>
                <c:pt idx="13" formatCode="General">
                  <c:v>0</c:v>
                </c:pt>
                <c:pt idx="14">
                  <c:v>0.67956518524442799</c:v>
                </c:pt>
                <c:pt idx="15">
                  <c:v>-2.4807231051927374</c:v>
                </c:pt>
                <c:pt idx="16">
                  <c:v>5.1028944810095709</c:v>
                </c:pt>
                <c:pt idx="17">
                  <c:v>21.003038973693037</c:v>
                </c:pt>
                <c:pt idx="18">
                  <c:v>0.90277333071571775</c:v>
                </c:pt>
                <c:pt idx="19">
                  <c:v>14.297643167737988</c:v>
                </c:pt>
                <c:pt idx="20">
                  <c:v>15.622084157628706</c:v>
                </c:pt>
                <c:pt idx="21">
                  <c:v>14.968765890283976</c:v>
                </c:pt>
                <c:pt idx="22">
                  <c:v>5.1928179738170002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24-4F82-8660-1A19DCAA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0288"/>
        <c:axId val="1"/>
      </c:lineChart>
      <c:catAx>
        <c:axId val="40329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9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'06.20.2022'!$I$4:$I$13</c:f>
              <c:numCache>
                <c:formatCode>0.000000</c:formatCode>
                <c:ptCount val="10"/>
                <c:pt idx="0">
                  <c:v>19.952325788919712</c:v>
                </c:pt>
                <c:pt idx="1">
                  <c:v>19.952448070173055</c:v>
                </c:pt>
                <c:pt idx="2">
                  <c:v>19.957565654879847</c:v>
                </c:pt>
                <c:pt idx="3">
                  <c:v>19.956480647793139</c:v>
                </c:pt>
                <c:pt idx="4">
                  <c:v>19.949418541995634</c:v>
                </c:pt>
                <c:pt idx="5">
                  <c:v>19.950325402353489</c:v>
                </c:pt>
                <c:pt idx="6">
                  <c:v>19.953612550107497</c:v>
                </c:pt>
                <c:pt idx="7">
                  <c:v>19.951656399157191</c:v>
                </c:pt>
                <c:pt idx="9" formatCode="0.000000000">
                  <c:v>19.952979131922447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9-4C47-9F92-96BA13C4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07712"/>
        <c:axId val="1"/>
      </c:lineChart>
      <c:catAx>
        <c:axId val="4050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00771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'06.20.2022'!$I$18:$I$27</c:f>
              <c:numCache>
                <c:formatCode>0.000000</c:formatCode>
                <c:ptCount val="10"/>
                <c:pt idx="0">
                  <c:v>19.927031579698287</c:v>
                </c:pt>
                <c:pt idx="1">
                  <c:v>19.930612189227887</c:v>
                </c:pt>
                <c:pt idx="2">
                  <c:v>19.93114485810603</c:v>
                </c:pt>
                <c:pt idx="3">
                  <c:v>19.92976794943662</c:v>
                </c:pt>
                <c:pt idx="4">
                  <c:v>19.922926719747203</c:v>
                </c:pt>
                <c:pt idx="5">
                  <c:v>19.927291009769476</c:v>
                </c:pt>
                <c:pt idx="6">
                  <c:v>19.928297110542218</c:v>
                </c:pt>
                <c:pt idx="7">
                  <c:v>19.926669671693283</c:v>
                </c:pt>
                <c:pt idx="9" formatCode="0.000000000">
                  <c:v>19.927967636027624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A-4AFF-BCCA-F3F267AF9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4496"/>
        <c:axId val="1"/>
      </c:lineChart>
      <c:catAx>
        <c:axId val="404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9744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'06.20.2022'!$K$3:$K$25</c:f>
              <c:numCache>
                <c:formatCode>0.00</c:formatCode>
                <c:ptCount val="23"/>
                <c:pt idx="0">
                  <c:v>0.31943296959680367</c:v>
                </c:pt>
                <c:pt idx="1">
                  <c:v>-1.4483734245077358</c:v>
                </c:pt>
                <c:pt idx="2">
                  <c:v>-2.8851200147764757</c:v>
                </c:pt>
                <c:pt idx="3">
                  <c:v>21.926774325896986</c:v>
                </c:pt>
                <c:pt idx="4">
                  <c:v>-15.957725899125474</c:v>
                </c:pt>
                <c:pt idx="5">
                  <c:v>-6.3234332639913191</c:v>
                </c:pt>
                <c:pt idx="6">
                  <c:v>0.85668455659470055</c:v>
                </c:pt>
                <c:pt idx="7">
                  <c:v>-2.570375074952608</c:v>
                </c:pt>
                <c:pt idx="8">
                  <c:v>-16.884464365055827</c:v>
                </c:pt>
                <c:pt idx="13" formatCode="General">
                  <c:v>0</c:v>
                </c:pt>
                <c:pt idx="14">
                  <c:v>0.489841524802614</c:v>
                </c:pt>
                <c:pt idx="15">
                  <c:v>-2.0464746432044194</c:v>
                </c:pt>
                <c:pt idx="16">
                  <c:v>5.1184429857166833</c:v>
                </c:pt>
                <c:pt idx="17">
                  <c:v>22.333661700802622</c:v>
                </c:pt>
                <c:pt idx="18">
                  <c:v>2.8231051708862651</c:v>
                </c:pt>
                <c:pt idx="19">
                  <c:v>16.486114754152368</c:v>
                </c:pt>
                <c:pt idx="20">
                  <c:v>18.319619907735614</c:v>
                </c:pt>
                <c:pt idx="21">
                  <c:v>17.724455039569875</c:v>
                </c:pt>
                <c:pt idx="22">
                  <c:v>8.3452841964463005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E01-B104-C08936B27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0288"/>
        <c:axId val="1"/>
      </c:lineChart>
      <c:catAx>
        <c:axId val="40329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9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'04.09.2019'!$I$4:$I$13</c:f>
              <c:numCache>
                <c:formatCode>0.000000</c:formatCode>
                <c:ptCount val="10"/>
                <c:pt idx="0">
                  <c:v>19.959172719455605</c:v>
                </c:pt>
                <c:pt idx="1">
                  <c:v>19.960070131529012</c:v>
                </c:pt>
                <c:pt idx="2">
                  <c:v>19.950762244172356</c:v>
                </c:pt>
                <c:pt idx="3">
                  <c:v>19.947274611855406</c:v>
                </c:pt>
                <c:pt idx="4">
                  <c:v>19.9469317312337</c:v>
                </c:pt>
                <c:pt idx="5">
                  <c:v>19.939562762239472</c:v>
                </c:pt>
                <c:pt idx="6">
                  <c:v>19.933416372824283</c:v>
                </c:pt>
                <c:pt idx="7">
                  <c:v>19.938420862713919</c:v>
                </c:pt>
                <c:pt idx="9" formatCode="0.000000000">
                  <c:v>19.94695142950297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24-48E7-A57D-387F1391B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07712"/>
        <c:axId val="1"/>
      </c:lineChart>
      <c:catAx>
        <c:axId val="4050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00771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'04.09.2019'!$I$18:$I$27</c:f>
              <c:numCache>
                <c:formatCode>0.000000</c:formatCode>
                <c:ptCount val="10"/>
                <c:pt idx="0">
                  <c:v>19.92545767848766</c:v>
                </c:pt>
                <c:pt idx="1">
                  <c:v>19.929274569265409</c:v>
                </c:pt>
                <c:pt idx="2">
                  <c:v>19.930976404536693</c:v>
                </c:pt>
                <c:pt idx="3">
                  <c:v>19.929542390193586</c:v>
                </c:pt>
                <c:pt idx="4">
                  <c:v>19.921212644439876</c:v>
                </c:pt>
                <c:pt idx="5">
                  <c:v>19.926876204241612</c:v>
                </c:pt>
                <c:pt idx="6">
                  <c:v>19.927993821129235</c:v>
                </c:pt>
                <c:pt idx="7">
                  <c:v>19.926522588848233</c:v>
                </c:pt>
                <c:pt idx="9" formatCode="0.000000000">
                  <c:v>19.927232037642788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2-43D0-87FD-97EFF599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4496"/>
        <c:axId val="1"/>
      </c:lineChart>
      <c:catAx>
        <c:axId val="404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9744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'04.09.2019'!$K$3:$K$25</c:f>
              <c:numCache>
                <c:formatCode>0.00</c:formatCode>
                <c:ptCount val="23"/>
                <c:pt idx="0">
                  <c:v>-2.8201388014304598</c:v>
                </c:pt>
                <c:pt idx="1">
                  <c:v>30.428000016174337</c:v>
                </c:pt>
                <c:pt idx="2">
                  <c:v>65.934333453828003</c:v>
                </c:pt>
                <c:pt idx="3">
                  <c:v>86.572609336755704</c:v>
                </c:pt>
                <c:pt idx="4">
                  <c:v>83.071546739330472</c:v>
                </c:pt>
                <c:pt idx="5">
                  <c:v>83.124895873916103</c:v>
                </c:pt>
                <c:pt idx="6">
                  <c:v>103.14241123301326</c:v>
                </c:pt>
                <c:pt idx="7">
                  <c:v>176.50071590300649</c:v>
                </c:pt>
                <c:pt idx="8">
                  <c:v>84.052604022439155</c:v>
                </c:pt>
                <c:pt idx="13" formatCode="General">
                  <c:v>0</c:v>
                </c:pt>
                <c:pt idx="14">
                  <c:v>2.7418302024452714</c:v>
                </c:pt>
                <c:pt idx="15">
                  <c:v>-2.0658050766251108</c:v>
                </c:pt>
                <c:pt idx="16">
                  <c:v>3.4682078623300185</c:v>
                </c:pt>
                <c:pt idx="17">
                  <c:v>23.756425732484786</c:v>
                </c:pt>
                <c:pt idx="18">
                  <c:v>-1.2808482725813519</c:v>
                </c:pt>
                <c:pt idx="19">
                  <c:v>15.034948605520185</c:v>
                </c:pt>
                <c:pt idx="20">
                  <c:v>15.999145927489735</c:v>
                </c:pt>
                <c:pt idx="21">
                  <c:v>14.623092973488383</c:v>
                </c:pt>
                <c:pt idx="22">
                  <c:v>9.4969040916184895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5-4172-A497-7FE871ECA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0288"/>
        <c:axId val="1"/>
      </c:lineChart>
      <c:catAx>
        <c:axId val="40329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9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'03.10.2017'!$I$4:$I$13</c:f>
              <c:numCache>
                <c:formatCode>0.000000</c:formatCode>
                <c:ptCount val="10"/>
                <c:pt idx="0">
                  <c:v>19.95187691404961</c:v>
                </c:pt>
                <c:pt idx="1">
                  <c:v>19.958625869433657</c:v>
                </c:pt>
                <c:pt idx="2">
                  <c:v>19.962382301931505</c:v>
                </c:pt>
                <c:pt idx="3">
                  <c:v>19.958941828009799</c:v>
                </c:pt>
                <c:pt idx="4">
                  <c:v>19.947310577025188</c:v>
                </c:pt>
                <c:pt idx="5">
                  <c:v>19.950466868103902</c:v>
                </c:pt>
                <c:pt idx="6">
                  <c:v>19.954376437369842</c:v>
                </c:pt>
                <c:pt idx="7">
                  <c:v>19.95229477453999</c:v>
                </c:pt>
                <c:pt idx="9" formatCode="0.000000000">
                  <c:v>19.954534446307935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0-47F6-BE60-BBEBBDB2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07712"/>
        <c:axId val="1"/>
      </c:lineChart>
      <c:catAx>
        <c:axId val="4050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00771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'03.10.2017'!$I$18:$I$27</c:f>
              <c:numCache>
                <c:formatCode>0.000000</c:formatCode>
                <c:ptCount val="10"/>
                <c:pt idx="0">
                  <c:v>19.925051931634442</c:v>
                </c:pt>
                <c:pt idx="1">
                  <c:v>19.928650963729574</c:v>
                </c:pt>
                <c:pt idx="2">
                  <c:v>19.928780647586709</c:v>
                </c:pt>
                <c:pt idx="3">
                  <c:v>19.9277788534297</c:v>
                </c:pt>
                <c:pt idx="4">
                  <c:v>19.921317144518383</c:v>
                </c:pt>
                <c:pt idx="5">
                  <c:v>19.925422276495539</c:v>
                </c:pt>
                <c:pt idx="6">
                  <c:v>19.925898957435276</c:v>
                </c:pt>
                <c:pt idx="7">
                  <c:v>19.924657115936132</c:v>
                </c:pt>
                <c:pt idx="9" formatCode="0.000000000">
                  <c:v>19.92594473634572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A6-4EF7-9A8A-B876EAA4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4496"/>
        <c:axId val="1"/>
      </c:lineChart>
      <c:catAx>
        <c:axId val="404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9744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41768360237844E-2"/>
          <c:y val="4.2584397040143024E-2"/>
          <c:w val="0.90398462936796931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Summary!$D$1</c:f>
              <c:strCache>
                <c:ptCount val="1"/>
                <c:pt idx="0">
                  <c:v>HA St Dev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circle"/>
            <c:size val="5"/>
            <c:spPr>
              <a:noFill/>
              <a:ln w="9525">
                <a:solidFill>
                  <a:schemeClr val="tx2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xVal>
            <c:numRef>
              <c:f>Summary!$A$2:$A$23</c:f>
              <c:numCache>
                <c:formatCode>m/d/yyyy</c:formatCode>
                <c:ptCount val="22"/>
                <c:pt idx="0">
                  <c:v>36951</c:v>
                </c:pt>
                <c:pt idx="1">
                  <c:v>38504</c:v>
                </c:pt>
                <c:pt idx="2">
                  <c:v>39469</c:v>
                </c:pt>
                <c:pt idx="3">
                  <c:v>39588</c:v>
                </c:pt>
                <c:pt idx="4">
                  <c:v>39589</c:v>
                </c:pt>
                <c:pt idx="5">
                  <c:v>39623</c:v>
                </c:pt>
                <c:pt idx="6">
                  <c:v>39643</c:v>
                </c:pt>
                <c:pt idx="7">
                  <c:v>39644</c:v>
                </c:pt>
                <c:pt idx="8">
                  <c:v>39776</c:v>
                </c:pt>
                <c:pt idx="9">
                  <c:v>40008</c:v>
                </c:pt>
                <c:pt idx="10">
                  <c:v>40192</c:v>
                </c:pt>
                <c:pt idx="11">
                  <c:v>40661</c:v>
                </c:pt>
                <c:pt idx="12">
                  <c:v>40763</c:v>
                </c:pt>
                <c:pt idx="13">
                  <c:v>40828</c:v>
                </c:pt>
                <c:pt idx="14">
                  <c:v>40844</c:v>
                </c:pt>
                <c:pt idx="15">
                  <c:v>42440</c:v>
                </c:pt>
                <c:pt idx="16">
                  <c:v>42804</c:v>
                </c:pt>
                <c:pt idx="17">
                  <c:v>43564</c:v>
                </c:pt>
                <c:pt idx="18">
                  <c:v>44732</c:v>
                </c:pt>
                <c:pt idx="19">
                  <c:v>44749</c:v>
                </c:pt>
                <c:pt idx="20">
                  <c:v>45225</c:v>
                </c:pt>
                <c:pt idx="21">
                  <c:v>45232</c:v>
                </c:pt>
              </c:numCache>
            </c:numRef>
          </c:xVal>
          <c:yVal>
            <c:numRef>
              <c:f>Summary!$D$2:$D$23</c:f>
              <c:numCache>
                <c:formatCode>0.000000</c:formatCode>
                <c:ptCount val="22"/>
                <c:pt idx="6">
                  <c:v>2.6607205303998066E-3</c:v>
                </c:pt>
                <c:pt idx="7">
                  <c:v>3.8427829534911683E-3</c:v>
                </c:pt>
                <c:pt idx="8">
                  <c:v>1.9792741789093115E-3</c:v>
                </c:pt>
                <c:pt idx="9">
                  <c:v>2.4614349494226327E-3</c:v>
                </c:pt>
                <c:pt idx="10">
                  <c:v>2.6457566292003476E-3</c:v>
                </c:pt>
                <c:pt idx="11">
                  <c:v>3.1134879482392751E-3</c:v>
                </c:pt>
                <c:pt idx="12">
                  <c:v>3.6620124949197606E-3</c:v>
                </c:pt>
                <c:pt idx="13">
                  <c:v>1.68399642938393E-3</c:v>
                </c:pt>
                <c:pt idx="14">
                  <c:v>1.867180823226158E-3</c:v>
                </c:pt>
                <c:pt idx="15">
                  <c:v>5.5335473763321449E-3</c:v>
                </c:pt>
                <c:pt idx="16">
                  <c:v>5.0509779613859326E-3</c:v>
                </c:pt>
                <c:pt idx="17">
                  <c:v>9.6113634176428278E-3</c:v>
                </c:pt>
                <c:pt idx="18">
                  <c:v>2.8253093815388099E-3</c:v>
                </c:pt>
                <c:pt idx="19">
                  <c:v>3.4401776203230052E-3</c:v>
                </c:pt>
                <c:pt idx="20">
                  <c:v>1.4681116156828003E-2</c:v>
                </c:pt>
                <c:pt idx="21">
                  <c:v>2.73023170246E-3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4E-4D5C-BE5E-D1A8DDAD125F}"/>
            </c:ext>
          </c:extLst>
        </c:ser>
        <c:ser>
          <c:idx val="1"/>
          <c:order val="1"/>
          <c:tx>
            <c:strRef>
              <c:f>Summary!$E$1</c:f>
              <c:strCache>
                <c:ptCount val="1"/>
                <c:pt idx="0">
                  <c:v>Dec St Dev</c:v>
                </c:pt>
              </c:strCache>
            </c:strRef>
          </c:tx>
          <c:spPr>
            <a:ln w="28575" cap="rnd">
              <a:solidFill>
                <a:srgbClr val="E13DC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Summary!$A$2:$A$23</c:f>
              <c:numCache>
                <c:formatCode>m/d/yyyy</c:formatCode>
                <c:ptCount val="22"/>
                <c:pt idx="0">
                  <c:v>36951</c:v>
                </c:pt>
                <c:pt idx="1">
                  <c:v>38504</c:v>
                </c:pt>
                <c:pt idx="2">
                  <c:v>39469</c:v>
                </c:pt>
                <c:pt idx="3">
                  <c:v>39588</c:v>
                </c:pt>
                <c:pt idx="4">
                  <c:v>39589</c:v>
                </c:pt>
                <c:pt idx="5">
                  <c:v>39623</c:v>
                </c:pt>
                <c:pt idx="6">
                  <c:v>39643</c:v>
                </c:pt>
                <c:pt idx="7">
                  <c:v>39644</c:v>
                </c:pt>
                <c:pt idx="8">
                  <c:v>39776</c:v>
                </c:pt>
                <c:pt idx="9">
                  <c:v>40008</c:v>
                </c:pt>
                <c:pt idx="10">
                  <c:v>40192</c:v>
                </c:pt>
                <c:pt idx="11">
                  <c:v>40661</c:v>
                </c:pt>
                <c:pt idx="12">
                  <c:v>40763</c:v>
                </c:pt>
                <c:pt idx="13">
                  <c:v>40828</c:v>
                </c:pt>
                <c:pt idx="14">
                  <c:v>40844</c:v>
                </c:pt>
                <c:pt idx="15">
                  <c:v>42440</c:v>
                </c:pt>
                <c:pt idx="16">
                  <c:v>42804</c:v>
                </c:pt>
                <c:pt idx="17">
                  <c:v>43564</c:v>
                </c:pt>
                <c:pt idx="18">
                  <c:v>44732</c:v>
                </c:pt>
                <c:pt idx="19">
                  <c:v>44749</c:v>
                </c:pt>
                <c:pt idx="20">
                  <c:v>45225</c:v>
                </c:pt>
                <c:pt idx="21">
                  <c:v>45232</c:v>
                </c:pt>
              </c:numCache>
            </c:numRef>
          </c:xVal>
          <c:yVal>
            <c:numRef>
              <c:f>Summary!$E$2:$E$23</c:f>
              <c:numCache>
                <c:formatCode>0.000000</c:formatCode>
                <c:ptCount val="22"/>
                <c:pt idx="6">
                  <c:v>2.9361726755573673E-3</c:v>
                </c:pt>
                <c:pt idx="7">
                  <c:v>2.4980146926482623E-3</c:v>
                </c:pt>
                <c:pt idx="8">
                  <c:v>2.8712386186552454E-3</c:v>
                </c:pt>
                <c:pt idx="9">
                  <c:v>2.5601049391747663E-3</c:v>
                </c:pt>
                <c:pt idx="10">
                  <c:v>2.6528466212085967E-3</c:v>
                </c:pt>
                <c:pt idx="11">
                  <c:v>2.6137928462695676E-3</c:v>
                </c:pt>
                <c:pt idx="12">
                  <c:v>2.7466593208064259E-3</c:v>
                </c:pt>
                <c:pt idx="13">
                  <c:v>2.7676021146280871E-3</c:v>
                </c:pt>
                <c:pt idx="14">
                  <c:v>2.7889082918124797E-3</c:v>
                </c:pt>
                <c:pt idx="15">
                  <c:v>2.5074158734841152E-3</c:v>
                </c:pt>
                <c:pt idx="16">
                  <c:v>2.4748673093848471E-3</c:v>
                </c:pt>
                <c:pt idx="17">
                  <c:v>3.0265879373813261E-3</c:v>
                </c:pt>
                <c:pt idx="18">
                  <c:v>2.6421759564867397E-3</c:v>
                </c:pt>
                <c:pt idx="19">
                  <c:v>2.6151511694280506E-3</c:v>
                </c:pt>
                <c:pt idx="20">
                  <c:v>3.2027852911710908E-3</c:v>
                </c:pt>
                <c:pt idx="21">
                  <c:v>2.8377333673914205E-3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4E-4D5C-BE5E-D1A8DDAD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250952"/>
        <c:axId val="654252592"/>
      </c:scatterChart>
      <c:valAx>
        <c:axId val="654250952"/>
        <c:scaling>
          <c:orientation val="minMax"/>
          <c:min val="3689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/d/yyyy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252592"/>
        <c:crosses val="autoZero"/>
        <c:crossBetween val="midCat"/>
      </c:valAx>
      <c:valAx>
        <c:axId val="654252592"/>
        <c:scaling>
          <c:orientation val="minMax"/>
          <c:max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0"/>
        <c:majorTickMark val="in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250952"/>
        <c:crosses val="autoZero"/>
        <c:crossBetween val="midCat"/>
      </c:valAx>
      <c:spPr>
        <a:solidFill>
          <a:schemeClr val="bg1">
            <a:lumMod val="85000"/>
            <a:alpha val="50000"/>
          </a:schemeClr>
        </a:solidFill>
        <a:ln w="19050">
          <a:solidFill>
            <a:srgbClr val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4084741762205302"/>
          <c:y val="0.10012834103773645"/>
          <c:w val="7.7546539677597739E-2"/>
          <c:h val="0.12950113618348041"/>
        </c:manualLayout>
      </c:layout>
      <c:overlay val="0"/>
      <c:spPr>
        <a:solidFill>
          <a:schemeClr val="bg1"/>
        </a:solidFill>
        <a:ln w="19050">
          <a:solidFill>
            <a:schemeClr val="tx2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'03.10.2017'!$K$3:$K$25</c:f>
              <c:numCache>
                <c:formatCode>0.00</c:formatCode>
                <c:ptCount val="23"/>
                <c:pt idx="0">
                  <c:v>0.47573961692408995</c:v>
                </c:pt>
                <c:pt idx="1">
                  <c:v>-6.7127464815785061</c:v>
                </c:pt>
                <c:pt idx="2">
                  <c:v>4.3507822089159163</c:v>
                </c:pt>
                <c:pt idx="3">
                  <c:v>46.784361672936939</c:v>
                </c:pt>
                <c:pt idx="4">
                  <c:v>-0.88546517647066592</c:v>
                </c:pt>
                <c:pt idx="5">
                  <c:v>18.65941524093796</c:v>
                </c:pt>
                <c:pt idx="6">
                  <c:v>29.662718380641309</c:v>
                </c:pt>
                <c:pt idx="7">
                  <c:v>30.517394600115949</c:v>
                </c:pt>
                <c:pt idx="8">
                  <c:v>6.285402276627666</c:v>
                </c:pt>
                <c:pt idx="13" formatCode="General">
                  <c:v>0</c:v>
                </c:pt>
                <c:pt idx="14">
                  <c:v>-2.072495857195463</c:v>
                </c:pt>
                <c:pt idx="15">
                  <c:v>-4.491785107216856</c:v>
                </c:pt>
                <c:pt idx="16">
                  <c:v>2.8412705333466874</c:v>
                </c:pt>
                <c:pt idx="17">
                  <c:v>18.210189646517392</c:v>
                </c:pt>
                <c:pt idx="18">
                  <c:v>-1.6694859266863205</c:v>
                </c:pt>
                <c:pt idx="19">
                  <c:v>10.874769133646623</c:v>
                </c:pt>
                <c:pt idx="20">
                  <c:v>12.290704993152758</c:v>
                </c:pt>
                <c:pt idx="21">
                  <c:v>12.373411740467418</c:v>
                </c:pt>
                <c:pt idx="22">
                  <c:v>3.0680492504179711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6-4216-80D4-87416CA58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0288"/>
        <c:axId val="1"/>
      </c:lineChart>
      <c:catAx>
        <c:axId val="40329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9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'03.11.2016'!$I$4:$I$13</c:f>
              <c:numCache>
                <c:formatCode>0.000000</c:formatCode>
                <c:ptCount val="10"/>
                <c:pt idx="0">
                  <c:v>19.938781344758606</c:v>
                </c:pt>
                <c:pt idx="1">
                  <c:v>19.945709941748767</c:v>
                </c:pt>
                <c:pt idx="2">
                  <c:v>19.952818323721655</c:v>
                </c:pt>
                <c:pt idx="3">
                  <c:v>19.948140095691162</c:v>
                </c:pt>
                <c:pt idx="4">
                  <c:v>19.937561664556728</c:v>
                </c:pt>
                <c:pt idx="5">
                  <c:v>19.940678346933314</c:v>
                </c:pt>
                <c:pt idx="6">
                  <c:v>19.941129971258114</c:v>
                </c:pt>
                <c:pt idx="7">
                  <c:v>19.937690089696424</c:v>
                </c:pt>
                <c:pt idx="9" formatCode="0.000000000">
                  <c:v>19.942813722295593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3-4077-93EE-AB752B077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54600"/>
        <c:axId val="1"/>
      </c:lineChart>
      <c:catAx>
        <c:axId val="342854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854600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'03.11.2016'!$I$18:$I$27</c:f>
              <c:numCache>
                <c:formatCode>0.000000</c:formatCode>
                <c:ptCount val="10"/>
                <c:pt idx="0">
                  <c:v>19.925551985964116</c:v>
                </c:pt>
                <c:pt idx="1">
                  <c:v>19.929097088401964</c:v>
                </c:pt>
                <c:pt idx="2">
                  <c:v>19.928936029589842</c:v>
                </c:pt>
                <c:pt idx="3">
                  <c:v>19.928082144549712</c:v>
                </c:pt>
                <c:pt idx="4">
                  <c:v>19.921581212961396</c:v>
                </c:pt>
                <c:pt idx="5">
                  <c:v>19.925368974000019</c:v>
                </c:pt>
                <c:pt idx="6">
                  <c:v>19.925955823078738</c:v>
                </c:pt>
                <c:pt idx="7">
                  <c:v>19.924752749229008</c:v>
                </c:pt>
                <c:pt idx="9" formatCode="0.000000000">
                  <c:v>19.926165750971851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6-4F7F-BF71-3BF0CF909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78664"/>
        <c:axId val="1"/>
      </c:lineChart>
      <c:catAx>
        <c:axId val="40527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278664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'03.11.2016'!$K$3:$K$25</c:f>
              <c:numCache>
                <c:formatCode>0.00</c:formatCode>
                <c:ptCount val="23"/>
                <c:pt idx="0">
                  <c:v>-0.27901416480893593</c:v>
                </c:pt>
                <c:pt idx="1">
                  <c:v>-11.195237845735392</c:v>
                </c:pt>
                <c:pt idx="2">
                  <c:v>-3.3572765661665471</c:v>
                </c:pt>
                <c:pt idx="3">
                  <c:v>50.773978604585864</c:v>
                </c:pt>
                <c:pt idx="4">
                  <c:v>-6.8771769963828815</c:v>
                </c:pt>
                <c:pt idx="5">
                  <c:v>7.3423995494667906</c:v>
                </c:pt>
                <c:pt idx="6">
                  <c:v>13.122954926147941</c:v>
                </c:pt>
                <c:pt idx="7">
                  <c:v>22.238356901332736</c:v>
                </c:pt>
                <c:pt idx="8">
                  <c:v>-33.24843585350979</c:v>
                </c:pt>
                <c:pt idx="13" formatCode="General">
                  <c:v>0</c:v>
                </c:pt>
                <c:pt idx="14">
                  <c:v>5.0240049686544808</c:v>
                </c:pt>
                <c:pt idx="15">
                  <c:v>3.3610928948110086</c:v>
                </c:pt>
                <c:pt idx="16">
                  <c:v>11.303117046350962</c:v>
                </c:pt>
                <c:pt idx="17">
                  <c:v>26.314466031763004</c:v>
                </c:pt>
                <c:pt idx="18">
                  <c:v>5.5460466499644099</c:v>
                </c:pt>
                <c:pt idx="19">
                  <c:v>17.972112897870829</c:v>
                </c:pt>
                <c:pt idx="20">
                  <c:v>20.131253838248085</c:v>
                </c:pt>
                <c:pt idx="21">
                  <c:v>20.51048697589431</c:v>
                </c:pt>
                <c:pt idx="22">
                  <c:v>10.300210722285556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A-4460-9A67-F4AE9F80C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78008"/>
        <c:axId val="1"/>
      </c:lineChart>
      <c:catAx>
        <c:axId val="405278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278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'10.28.2011'!$I$4:$I$13</c:f>
              <c:numCache>
                <c:formatCode>0.000000</c:formatCode>
                <c:ptCount val="10"/>
                <c:pt idx="0">
                  <c:v>19.934157277971607</c:v>
                </c:pt>
                <c:pt idx="1">
                  <c:v>19.935408428880297</c:v>
                </c:pt>
                <c:pt idx="2">
                  <c:v>19.937309697865899</c:v>
                </c:pt>
                <c:pt idx="3">
                  <c:v>19.937313300251109</c:v>
                </c:pt>
                <c:pt idx="4">
                  <c:v>19.934820648385777</c:v>
                </c:pt>
                <c:pt idx="5">
                  <c:v>19.934888076972843</c:v>
                </c:pt>
                <c:pt idx="6">
                  <c:v>19.932883256927326</c:v>
                </c:pt>
                <c:pt idx="7">
                  <c:v>19.932088643015916</c:v>
                </c:pt>
                <c:pt idx="9" formatCode="0.000000000">
                  <c:v>19.934858666283844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0-4FF6-9A81-8B6E7F4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79216"/>
        <c:axId val="1"/>
      </c:lineChart>
      <c:catAx>
        <c:axId val="40627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279216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'10.28.2011'!$I$18:$I$27</c:f>
              <c:numCache>
                <c:formatCode>0.000000</c:formatCode>
                <c:ptCount val="10"/>
                <c:pt idx="0">
                  <c:v>19.923498647882212</c:v>
                </c:pt>
                <c:pt idx="1">
                  <c:v>19.927665155078664</c:v>
                </c:pt>
                <c:pt idx="2">
                  <c:v>19.928009120965907</c:v>
                </c:pt>
                <c:pt idx="3">
                  <c:v>19.926562868717866</c:v>
                </c:pt>
                <c:pt idx="4">
                  <c:v>19.919740513360495</c:v>
                </c:pt>
                <c:pt idx="5">
                  <c:v>19.923565131556629</c:v>
                </c:pt>
                <c:pt idx="6">
                  <c:v>19.92389892017858</c:v>
                </c:pt>
                <c:pt idx="7">
                  <c:v>19.922774316511425</c:v>
                </c:pt>
                <c:pt idx="9" formatCode="0.000000000">
                  <c:v>19.924464334281474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D-4813-8C56-B1C3B5477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77904"/>
        <c:axId val="1"/>
      </c:lineChart>
      <c:catAx>
        <c:axId val="40627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277904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'10.28.2011'!$K$3:$K$25</c:f>
              <c:numCache>
                <c:formatCode>0.00</c:formatCode>
                <c:ptCount val="23"/>
                <c:pt idx="0">
                  <c:v>-0.23325091991861635</c:v>
                </c:pt>
                <c:pt idx="1">
                  <c:v>-2.1355606533616083</c:v>
                </c:pt>
                <c:pt idx="2">
                  <c:v>-0.64453352264536079</c:v>
                </c:pt>
                <c:pt idx="3">
                  <c:v>12.648955397860846</c:v>
                </c:pt>
                <c:pt idx="4">
                  <c:v>-13.977328330528215</c:v>
                </c:pt>
                <c:pt idx="5">
                  <c:v>-13.874214695024421</c:v>
                </c:pt>
                <c:pt idx="6">
                  <c:v>-13.953981252197991</c:v>
                </c:pt>
                <c:pt idx="7">
                  <c:v>-3.2379259635636117</c:v>
                </c:pt>
                <c:pt idx="8">
                  <c:v>-33.29325310635771</c:v>
                </c:pt>
                <c:pt idx="13" formatCode="General">
                  <c:v>0</c:v>
                </c:pt>
                <c:pt idx="14">
                  <c:v>-0.72055410397297237</c:v>
                </c:pt>
                <c:pt idx="15">
                  <c:v>-3.3374711874712375</c:v>
                </c:pt>
                <c:pt idx="16">
                  <c:v>5.3357194781783619</c:v>
                </c:pt>
                <c:pt idx="17">
                  <c:v>24.545958232483827</c:v>
                </c:pt>
                <c:pt idx="18">
                  <c:v>1.8002542839967646</c:v>
                </c:pt>
                <c:pt idx="19">
                  <c:v>14.605661304405658</c:v>
                </c:pt>
                <c:pt idx="20">
                  <c:v>17.042732092464576</c:v>
                </c:pt>
                <c:pt idx="21">
                  <c:v>18.064316823263653</c:v>
                </c:pt>
                <c:pt idx="22">
                  <c:v>5.8501923893927597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0-40DB-976C-069885D28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74296"/>
        <c:axId val="1"/>
      </c:lineChart>
      <c:catAx>
        <c:axId val="406274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274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'10.12.2011'!$I$4:$I$13</c:f>
              <c:numCache>
                <c:formatCode>0.000000</c:formatCode>
                <c:ptCount val="10"/>
                <c:pt idx="0">
                  <c:v>19.930749405633794</c:v>
                </c:pt>
                <c:pt idx="1">
                  <c:v>19.932395158108662</c:v>
                </c:pt>
                <c:pt idx="2">
                  <c:v>19.93383144947699</c:v>
                </c:pt>
                <c:pt idx="3">
                  <c:v>19.933457363560567</c:v>
                </c:pt>
                <c:pt idx="4">
                  <c:v>19.930846713486925</c:v>
                </c:pt>
                <c:pt idx="5">
                  <c:v>19.931885387011423</c:v>
                </c:pt>
                <c:pt idx="6">
                  <c:v>19.929794957233316</c:v>
                </c:pt>
                <c:pt idx="7">
                  <c:v>19.929104727029021</c:v>
                </c:pt>
                <c:pt idx="9" formatCode="0.000000000">
                  <c:v>19.931508145192588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7-4ECA-AD92-242FE3A06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059880"/>
        <c:axId val="1"/>
      </c:lineChart>
      <c:catAx>
        <c:axId val="406059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059880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'10.12.2011'!$I$18:$I$27</c:f>
              <c:numCache>
                <c:formatCode>0.000000</c:formatCode>
                <c:ptCount val="10"/>
                <c:pt idx="0">
                  <c:v>19.923421550822788</c:v>
                </c:pt>
                <c:pt idx="1">
                  <c:v>19.927621979294027</c:v>
                </c:pt>
                <c:pt idx="2">
                  <c:v>19.927952793066055</c:v>
                </c:pt>
                <c:pt idx="3">
                  <c:v>19.926375675099905</c:v>
                </c:pt>
                <c:pt idx="4">
                  <c:v>19.919667630979067</c:v>
                </c:pt>
                <c:pt idx="5">
                  <c:v>19.923513840940906</c:v>
                </c:pt>
                <c:pt idx="6">
                  <c:v>19.924077155811673</c:v>
                </c:pt>
                <c:pt idx="7">
                  <c:v>19.922826267896969</c:v>
                </c:pt>
                <c:pt idx="9" formatCode="0.000000000">
                  <c:v>19.92443211173892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5-42F3-9E0F-1FC496D0E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063488"/>
        <c:axId val="1"/>
      </c:lineChart>
      <c:catAx>
        <c:axId val="4060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063488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'10.12.2011'!$K$3:$K$25</c:f>
              <c:numCache>
                <c:formatCode>0.00</c:formatCode>
                <c:ptCount val="23"/>
                <c:pt idx="0">
                  <c:v>0.26509737596673233</c:v>
                </c:pt>
                <c:pt idx="1">
                  <c:v>-1.7910291220105137</c:v>
                </c:pt>
                <c:pt idx="2">
                  <c:v>0.61545488033152651</c:v>
                </c:pt>
                <c:pt idx="3">
                  <c:v>13.220556380751077</c:v>
                </c:pt>
                <c:pt idx="4">
                  <c:v>-7.9311123822237457</c:v>
                </c:pt>
                <c:pt idx="5">
                  <c:v>-6.1364853668783326</c:v>
                </c:pt>
                <c:pt idx="6">
                  <c:v>-7.1599562947230879</c:v>
                </c:pt>
                <c:pt idx="7">
                  <c:v>2.1366826679441147</c:v>
                </c:pt>
                <c:pt idx="8">
                  <c:v>-23.949391556129196</c:v>
                </c:pt>
                <c:pt idx="13" formatCode="General">
                  <c:v>0</c:v>
                </c:pt>
                <c:pt idx="14">
                  <c:v>0.38709281961200759</c:v>
                </c:pt>
                <c:pt idx="15">
                  <c:v>-2.351467817894445</c:v>
                </c:pt>
                <c:pt idx="16">
                  <c:v>6.2922686206875369</c:v>
                </c:pt>
                <c:pt idx="17">
                  <c:v>25.37231284097652</c:v>
                </c:pt>
                <c:pt idx="18">
                  <c:v>4.3055959221674129</c:v>
                </c:pt>
                <c:pt idx="19">
                  <c:v>17.221508490794804</c:v>
                </c:pt>
                <c:pt idx="20">
                  <c:v>19.71028297545854</c:v>
                </c:pt>
                <c:pt idx="21">
                  <c:v>20.351620834582718</c:v>
                </c:pt>
                <c:pt idx="22">
                  <c:v>8.7457054670230718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4-4A3F-A2D3-ED3C8D033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061848"/>
        <c:axId val="1"/>
      </c:lineChart>
      <c:catAx>
        <c:axId val="40606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061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'11.02.2023'!$I$4:$I$13</c:f>
              <c:numCache>
                <c:formatCode>0.000000</c:formatCode>
                <c:ptCount val="10"/>
                <c:pt idx="0">
                  <c:v>19.950021636774153</c:v>
                </c:pt>
                <c:pt idx="1">
                  <c:v>19.953044701997172</c:v>
                </c:pt>
                <c:pt idx="2">
                  <c:v>19.953831257799148</c:v>
                </c:pt>
                <c:pt idx="3">
                  <c:v>19.950373299722624</c:v>
                </c:pt>
                <c:pt idx="4">
                  <c:v>19.947711828329851</c:v>
                </c:pt>
                <c:pt idx="5">
                  <c:v>19.947423536389856</c:v>
                </c:pt>
                <c:pt idx="6">
                  <c:v>19.947596366565428</c:v>
                </c:pt>
                <c:pt idx="7">
                  <c:v>19.946546310829614</c:v>
                </c:pt>
                <c:pt idx="9" formatCode="0.000000000">
                  <c:v>19.949568617300979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F9-47EE-8D65-0B9543F2E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07712"/>
        <c:axId val="1"/>
      </c:lineChart>
      <c:catAx>
        <c:axId val="4050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00771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'08.09.2011'!$I$4:$I$13</c:f>
              <c:numCache>
                <c:formatCode>0.000000</c:formatCode>
                <c:ptCount val="10"/>
                <c:pt idx="0">
                  <c:v>19.956095076275911</c:v>
                </c:pt>
                <c:pt idx="1">
                  <c:v>19.960191549133903</c:v>
                </c:pt>
                <c:pt idx="2">
                  <c:v>19.962970538150337</c:v>
                </c:pt>
                <c:pt idx="3">
                  <c:v>19.961567771921715</c:v>
                </c:pt>
                <c:pt idx="4">
                  <c:v>19.954900500633901</c:v>
                </c:pt>
                <c:pt idx="5">
                  <c:v>19.953920889424584</c:v>
                </c:pt>
                <c:pt idx="6">
                  <c:v>19.954401578193167</c:v>
                </c:pt>
                <c:pt idx="7">
                  <c:v>19.954451321853682</c:v>
                </c:pt>
                <c:pt idx="9" formatCode="0.000000000">
                  <c:v>19.957312403198401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6-4639-ADE6-75C6B6E01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31032"/>
        <c:axId val="1"/>
      </c:lineChart>
      <c:catAx>
        <c:axId val="405931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93103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'08.09.2011'!$I$18:$I$27</c:f>
              <c:numCache>
                <c:formatCode>0.000000</c:formatCode>
                <c:ptCount val="10"/>
                <c:pt idx="0">
                  <c:v>19.922590336884841</c:v>
                </c:pt>
                <c:pt idx="1">
                  <c:v>19.926832313886983</c:v>
                </c:pt>
                <c:pt idx="2">
                  <c:v>19.927576220151764</c:v>
                </c:pt>
                <c:pt idx="3">
                  <c:v>19.925840531192378</c:v>
                </c:pt>
                <c:pt idx="4">
                  <c:v>19.919244249790392</c:v>
                </c:pt>
                <c:pt idx="5">
                  <c:v>19.922882842247496</c:v>
                </c:pt>
                <c:pt idx="6">
                  <c:v>19.92366764402135</c:v>
                </c:pt>
                <c:pt idx="7">
                  <c:v>19.922332446172547</c:v>
                </c:pt>
                <c:pt idx="9" formatCode="0.000000000">
                  <c:v>19.923870823043472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F-4B8A-A2D4-18D7419E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27424"/>
        <c:axId val="1"/>
      </c:lineChart>
      <c:catAx>
        <c:axId val="4059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927424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'08.09.2011'!$K$3:$K$25</c:f>
              <c:numCache>
                <c:formatCode>0.00</c:formatCode>
                <c:ptCount val="23"/>
                <c:pt idx="0">
                  <c:v>0.20854254336245903</c:v>
                </c:pt>
                <c:pt idx="1">
                  <c:v>-3.0857406919967616</c:v>
                </c:pt>
                <c:pt idx="2">
                  <c:v>4.7046000382106286</c:v>
                </c:pt>
                <c:pt idx="3">
                  <c:v>35.31891387901851</c:v>
                </c:pt>
                <c:pt idx="4">
                  <c:v>-10.734158602851926</c:v>
                </c:pt>
                <c:pt idx="5">
                  <c:v>-4.2064308870467357</c:v>
                </c:pt>
                <c:pt idx="6">
                  <c:v>4.972766022227006</c:v>
                </c:pt>
                <c:pt idx="7">
                  <c:v>20.72867663463694</c:v>
                </c:pt>
                <c:pt idx="8">
                  <c:v>-10.245970992591641</c:v>
                </c:pt>
                <c:pt idx="13" formatCode="General">
                  <c:v>0</c:v>
                </c:pt>
                <c:pt idx="14">
                  <c:v>-1.3738436831918079</c:v>
                </c:pt>
                <c:pt idx="15">
                  <c:v>-4.8443445260199951</c:v>
                </c:pt>
                <c:pt idx="16">
                  <c:v>3.1812493730176357</c:v>
                </c:pt>
                <c:pt idx="17">
                  <c:v>23.263402841781499</c:v>
                </c:pt>
                <c:pt idx="18">
                  <c:v>1.9115413604013156</c:v>
                </c:pt>
                <c:pt idx="19">
                  <c:v>14.45446862388053</c:v>
                </c:pt>
                <c:pt idx="20">
                  <c:v>17.132367102283752</c:v>
                </c:pt>
                <c:pt idx="21">
                  <c:v>17.499493403942324</c:v>
                </c:pt>
                <c:pt idx="22">
                  <c:v>6.3802056917484151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C-4DAF-A4B6-5F27AF515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30048"/>
        <c:axId val="1"/>
      </c:lineChart>
      <c:catAx>
        <c:axId val="40593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93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'04.28.2011'!$I$4:$I$13</c:f>
              <c:numCache>
                <c:formatCode>0.000000</c:formatCode>
                <c:ptCount val="10"/>
                <c:pt idx="0">
                  <c:v>19.958028770582413</c:v>
                </c:pt>
                <c:pt idx="1">
                  <c:v>19.962391452883743</c:v>
                </c:pt>
                <c:pt idx="2">
                  <c:v>19.964180769184246</c:v>
                </c:pt>
                <c:pt idx="3">
                  <c:v>19.962611288730152</c:v>
                </c:pt>
                <c:pt idx="4">
                  <c:v>19.957564051133282</c:v>
                </c:pt>
                <c:pt idx="5">
                  <c:v>19.956783296707908</c:v>
                </c:pt>
                <c:pt idx="6">
                  <c:v>19.956885052901121</c:v>
                </c:pt>
                <c:pt idx="7">
                  <c:v>19.956694983843242</c:v>
                </c:pt>
                <c:pt idx="9" formatCode="0.000000000">
                  <c:v>19.959392458245762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7-4F38-8D2F-D22D15818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76368"/>
        <c:axId val="1"/>
      </c:lineChart>
      <c:catAx>
        <c:axId val="40527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"/>
          <c:min val="19.91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276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'04.28.2011'!$I$18:$I$27</c:f>
              <c:numCache>
                <c:formatCode>0.000000</c:formatCode>
                <c:ptCount val="10"/>
                <c:pt idx="0">
                  <c:v>19.923251124607727</c:v>
                </c:pt>
                <c:pt idx="1">
                  <c:v>19.927097890190407</c:v>
                </c:pt>
                <c:pt idx="2">
                  <c:v>19.927463425514532</c:v>
                </c:pt>
                <c:pt idx="3">
                  <c:v>19.926060814795964</c:v>
                </c:pt>
                <c:pt idx="4">
                  <c:v>19.919675528880209</c:v>
                </c:pt>
                <c:pt idx="5">
                  <c:v>19.92338817829496</c:v>
                </c:pt>
                <c:pt idx="6">
                  <c:v>19.923360877196803</c:v>
                </c:pt>
                <c:pt idx="7">
                  <c:v>19.922573654040246</c:v>
                </c:pt>
                <c:pt idx="9" formatCode="0.000000000">
                  <c:v>19.924108936690104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7-4A3D-9EC5-B8F525471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74400"/>
        <c:axId val="1"/>
      </c:lineChart>
      <c:catAx>
        <c:axId val="4052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39999999999998"/>
          <c:min val="19.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274400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'04.28.2011'!$K$3:$K$25</c:f>
              <c:numCache>
                <c:formatCode>0.00</c:formatCode>
                <c:ptCount val="23"/>
                <c:pt idx="0">
                  <c:v>-0.54121803117574174</c:v>
                </c:pt>
                <c:pt idx="1">
                  <c:v>-4.2296094085031655</c:v>
                </c:pt>
                <c:pt idx="2">
                  <c:v>3.8804081969574327</c:v>
                </c:pt>
                <c:pt idx="3">
                  <c:v>29.775046437222045</c:v>
                </c:pt>
                <c:pt idx="4">
                  <c:v>-5.0422050562785028</c:v>
                </c:pt>
                <c:pt idx="5">
                  <c:v>-9.6506147638137918E-2</c:v>
                </c:pt>
                <c:pt idx="6">
                  <c:v>6.9611588534316979</c:v>
                </c:pt>
                <c:pt idx="7">
                  <c:v>20.525638246064773</c:v>
                </c:pt>
                <c:pt idx="8">
                  <c:v>-8.661100142730831</c:v>
                </c:pt>
                <c:pt idx="13" formatCode="General">
                  <c:v>0</c:v>
                </c:pt>
                <c:pt idx="14">
                  <c:v>-5.9682805597112747</c:v>
                </c:pt>
                <c:pt idx="15">
                  <c:v>-8.2930902549996972</c:v>
                </c:pt>
                <c:pt idx="16">
                  <c:v>-0.19277334440994309</c:v>
                </c:pt>
                <c:pt idx="17">
                  <c:v>17.988697343796957</c:v>
                </c:pt>
                <c:pt idx="18">
                  <c:v>-3.1703219537303085</c:v>
                </c:pt>
                <c:pt idx="19">
                  <c:v>8.8491211489599664</c:v>
                </c:pt>
                <c:pt idx="20">
                  <c:v>10.802752071205759</c:v>
                </c:pt>
                <c:pt idx="21">
                  <c:v>12.154519944015192</c:v>
                </c:pt>
                <c:pt idx="22">
                  <c:v>1.0575430040189531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B8-4CF8-9A28-6263452C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27584"/>
        <c:axId val="1"/>
      </c:lineChart>
      <c:catAx>
        <c:axId val="40512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12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'01.14.2010'!$I$4:$I$13</c:f>
              <c:numCache>
                <c:formatCode>0.000000</c:formatCode>
                <c:ptCount val="10"/>
                <c:pt idx="0">
                  <c:v>19.954371107767049</c:v>
                </c:pt>
                <c:pt idx="1">
                  <c:v>19.958794530285008</c:v>
                </c:pt>
                <c:pt idx="2">
                  <c:v>19.960011614078052</c:v>
                </c:pt>
                <c:pt idx="3">
                  <c:v>19.958723651245627</c:v>
                </c:pt>
                <c:pt idx="4">
                  <c:v>19.953530290777277</c:v>
                </c:pt>
                <c:pt idx="5">
                  <c:v>19.955001895783184</c:v>
                </c:pt>
                <c:pt idx="6">
                  <c:v>19.954926937706894</c:v>
                </c:pt>
                <c:pt idx="7">
                  <c:v>19.953383116640314</c:v>
                </c:pt>
                <c:pt idx="9" formatCode="0.000000000">
                  <c:v>19.956092893035425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F-48FE-B879-CFCAB4C73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34144"/>
        <c:axId val="1"/>
      </c:lineChart>
      <c:catAx>
        <c:axId val="4051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"/>
          <c:min val="19.91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13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'01.14.2010'!$I$18:$I$27</c:f>
              <c:numCache>
                <c:formatCode>0.000000</c:formatCode>
                <c:ptCount val="10"/>
                <c:pt idx="0">
                  <c:v>19.925343787439562</c:v>
                </c:pt>
                <c:pt idx="1">
                  <c:v>19.929013217473795</c:v>
                </c:pt>
                <c:pt idx="2">
                  <c:v>19.928669508590538</c:v>
                </c:pt>
                <c:pt idx="3">
                  <c:v>19.927774657574371</c:v>
                </c:pt>
                <c:pt idx="4">
                  <c:v>19.920951074753543</c:v>
                </c:pt>
                <c:pt idx="5">
                  <c:v>19.924957117896312</c:v>
                </c:pt>
                <c:pt idx="6">
                  <c:v>19.925337983528426</c:v>
                </c:pt>
                <c:pt idx="7">
                  <c:v>19.924329967118922</c:v>
                </c:pt>
                <c:pt idx="9" formatCode="0.000000000">
                  <c:v>19.925797164296934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F-4266-89A5-FB333E88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28896"/>
        <c:axId val="1"/>
      </c:lineChart>
      <c:catAx>
        <c:axId val="4051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39999999999998"/>
          <c:min val="19.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1288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'01.14.2010'!$K$3:$K$25</c:f>
              <c:numCache>
                <c:formatCode>0.00</c:formatCode>
                <c:ptCount val="23"/>
                <c:pt idx="0">
                  <c:v>-0.3459978050182313</c:v>
                </c:pt>
                <c:pt idx="1">
                  <c:v>-5.0047261634172173</c:v>
                </c:pt>
                <c:pt idx="2">
                  <c:v>2.3035464672575472</c:v>
                </c:pt>
                <c:pt idx="3">
                  <c:v>23.503768216673052</c:v>
                </c:pt>
                <c:pt idx="4">
                  <c:v>-4.9621722747324695</c:v>
                </c:pt>
                <c:pt idx="5">
                  <c:v>1.9719248545807204</c:v>
                </c:pt>
                <c:pt idx="6">
                  <c:v>4.9237996026495239</c:v>
                </c:pt>
                <c:pt idx="7">
                  <c:v>11.233108078216901</c:v>
                </c:pt>
                <c:pt idx="8">
                  <c:v>-18.09589524080484</c:v>
                </c:pt>
                <c:pt idx="13" formatCode="General">
                  <c:v>0</c:v>
                </c:pt>
                <c:pt idx="14">
                  <c:v>-0.73599527528858744</c:v>
                </c:pt>
                <c:pt idx="15">
                  <c:v>-1.9644480325077893</c:v>
                </c:pt>
                <c:pt idx="16">
                  <c:v>6.7493634445418138</c:v>
                </c:pt>
                <c:pt idx="17">
                  <c:v>22.314700027869549</c:v>
                </c:pt>
                <c:pt idx="18">
                  <c:v>0.88258462202793453</c:v>
                </c:pt>
                <c:pt idx="19">
                  <c:v>14.018507074535592</c:v>
                </c:pt>
                <c:pt idx="20">
                  <c:v>16.295068848412484</c:v>
                </c:pt>
                <c:pt idx="21">
                  <c:v>17.124659262102796</c:v>
                </c:pt>
                <c:pt idx="22">
                  <c:v>6.5218681295955321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0-43E5-A2CD-6BD2E07C7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32672"/>
        <c:axId val="1"/>
      </c:lineChart>
      <c:catAx>
        <c:axId val="4059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93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'07.14.2009'!$I$4:$I$13</c:f>
              <c:numCache>
                <c:formatCode>0.000000</c:formatCode>
                <c:ptCount val="10"/>
                <c:pt idx="0">
                  <c:v>19.948676014022517</c:v>
                </c:pt>
                <c:pt idx="1">
                  <c:v>19.953396108482405</c:v>
                </c:pt>
                <c:pt idx="2">
                  <c:v>19.956501999049621</c:v>
                </c:pt>
                <c:pt idx="3">
                  <c:v>19.954832788931835</c:v>
                </c:pt>
                <c:pt idx="4">
                  <c:v>19.950555738669919</c:v>
                </c:pt>
                <c:pt idx="5">
                  <c:v>19.952012488984796</c:v>
                </c:pt>
                <c:pt idx="6">
                  <c:v>19.953770825413915</c:v>
                </c:pt>
                <c:pt idx="7">
                  <c:v>19.953658985729582</c:v>
                </c:pt>
                <c:pt idx="9" formatCode="0.000000000">
                  <c:v>19.952925618660576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63-47A8-B7EE-003F84913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34144"/>
        <c:axId val="1"/>
      </c:lineChart>
      <c:catAx>
        <c:axId val="4051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"/>
          <c:min val="19.91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13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'11.02.2023'!$I$18:$I$27</c:f>
              <c:numCache>
                <c:formatCode>0.000000</c:formatCode>
                <c:ptCount val="10"/>
                <c:pt idx="0">
                  <c:v>19.928136531816897</c:v>
                </c:pt>
                <c:pt idx="1">
                  <c:v>19.931608812186582</c:v>
                </c:pt>
                <c:pt idx="2">
                  <c:v>19.932140359245178</c:v>
                </c:pt>
                <c:pt idx="3">
                  <c:v>19.931063578838298</c:v>
                </c:pt>
                <c:pt idx="4">
                  <c:v>19.923364443128087</c:v>
                </c:pt>
                <c:pt idx="5">
                  <c:v>19.928496709880648</c:v>
                </c:pt>
                <c:pt idx="6">
                  <c:v>19.930049622488671</c:v>
                </c:pt>
                <c:pt idx="7">
                  <c:v>19.927724972373245</c:v>
                </c:pt>
                <c:pt idx="9" formatCode="0.000000000">
                  <c:v>19.929073128744701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3-499C-AE06-A46A54C4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4496"/>
        <c:axId val="1"/>
      </c:lineChart>
      <c:catAx>
        <c:axId val="404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9744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'07.14.2009'!$I$18:$I$27</c:f>
              <c:numCache>
                <c:formatCode>0.000000</c:formatCode>
                <c:ptCount val="10"/>
                <c:pt idx="0">
                  <c:v>19.92426981712002</c:v>
                </c:pt>
                <c:pt idx="1">
                  <c:v>19.928464767629819</c:v>
                </c:pt>
                <c:pt idx="2">
                  <c:v>19.928486060135146</c:v>
                </c:pt>
                <c:pt idx="3">
                  <c:v>19.927177844905962</c:v>
                </c:pt>
                <c:pt idx="4">
                  <c:v>19.920887112905547</c:v>
                </c:pt>
                <c:pt idx="5">
                  <c:v>19.924796511237339</c:v>
                </c:pt>
                <c:pt idx="6">
                  <c:v>19.925408061797416</c:v>
                </c:pt>
                <c:pt idx="7">
                  <c:v>19.92405507126859</c:v>
                </c:pt>
                <c:pt idx="9" formatCode="0.000000000">
                  <c:v>19.925443155874976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E-44B8-AF9D-8445D02E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128896"/>
        <c:axId val="1"/>
      </c:lineChart>
      <c:catAx>
        <c:axId val="40512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39999999999998"/>
          <c:min val="19.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1288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'07.14.2009'!$K$3:$K$25</c:f>
              <c:numCache>
                <c:formatCode>0.00</c:formatCode>
                <c:ptCount val="23"/>
                <c:pt idx="0">
                  <c:v>-6.3486724967404609</c:v>
                </c:pt>
                <c:pt idx="1">
                  <c:v>-17.846125170166488</c:v>
                </c:pt>
                <c:pt idx="2">
                  <c:v>-16.573372135258978</c:v>
                </c:pt>
                <c:pt idx="3">
                  <c:v>2.7730211978196166</c:v>
                </c:pt>
                <c:pt idx="4">
                  <c:v>-17.861895687168278</c:v>
                </c:pt>
                <c:pt idx="5">
                  <c:v>-11.449998873111326</c:v>
                </c:pt>
                <c:pt idx="6">
                  <c:v>-8.9796557004447095</c:v>
                </c:pt>
                <c:pt idx="7">
                  <c:v>-13.552323315263493</c:v>
                </c:pt>
                <c:pt idx="8">
                  <c:v>-5.6170954764280134</c:v>
                </c:pt>
                <c:pt idx="13" formatCode="General">
                  <c:v>0</c:v>
                </c:pt>
                <c:pt idx="14">
                  <c:v>2.7871447111829184</c:v>
                </c:pt>
                <c:pt idx="15">
                  <c:v>-0.39237945127024432</c:v>
                </c:pt>
                <c:pt idx="16">
                  <c:v>7.794710157031659</c:v>
                </c:pt>
                <c:pt idx="17">
                  <c:v>24.283988091250649</c:v>
                </c:pt>
                <c:pt idx="18">
                  <c:v>5.4828646679379744</c:v>
                </c:pt>
                <c:pt idx="19">
                  <c:v>17.832598190972931</c:v>
                </c:pt>
                <c:pt idx="20">
                  <c:v>19.585021145903738</c:v>
                </c:pt>
                <c:pt idx="21">
                  <c:v>19.648423343634931</c:v>
                </c:pt>
                <c:pt idx="22">
                  <c:v>9.6171428638190264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D5-4F8A-B08B-80C209C9D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32672"/>
        <c:axId val="1"/>
      </c:lineChart>
      <c:catAx>
        <c:axId val="4059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93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762477058788704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87390029325513"/>
          <c:y val="0.21691176470588236"/>
          <c:w val="0.50146627565982405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'11.25.2008'!$I$4:$I$13</c:f>
              <c:numCache>
                <c:formatCode>0.000000</c:formatCode>
                <c:ptCount val="10"/>
                <c:pt idx="0">
                  <c:v>19.94286418644317</c:v>
                </c:pt>
                <c:pt idx="1">
                  <c:v>19.944905982774308</c:v>
                </c:pt>
                <c:pt idx="2">
                  <c:v>19.946860157413841</c:v>
                </c:pt>
                <c:pt idx="3">
                  <c:v>19.946074741986987</c:v>
                </c:pt>
                <c:pt idx="4">
                  <c:v>19.944963170164161</c:v>
                </c:pt>
                <c:pt idx="5">
                  <c:v>19.942987097743568</c:v>
                </c:pt>
                <c:pt idx="6">
                  <c:v>19.941282833738516</c:v>
                </c:pt>
                <c:pt idx="7">
                  <c:v>19.942131658162506</c:v>
                </c:pt>
                <c:pt idx="9" formatCode="0.000000000">
                  <c:v>19.944008728553381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42-4F97-B948-777138652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71424"/>
        <c:axId val="1"/>
      </c:lineChart>
      <c:catAx>
        <c:axId val="4063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"/>
          <c:min val="19.91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37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27878751998102"/>
          <c:y val="0.51250157480314962"/>
          <c:w val="0.21052661180510335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'11.25.2008'!$I$18:$I$27</c:f>
              <c:numCache>
                <c:formatCode>0.000000</c:formatCode>
                <c:ptCount val="10"/>
                <c:pt idx="0">
                  <c:v>19.92310343047545</c:v>
                </c:pt>
                <c:pt idx="1">
                  <c:v>19.927470334085768</c:v>
                </c:pt>
                <c:pt idx="2">
                  <c:v>19.928015864916762</c:v>
                </c:pt>
                <c:pt idx="3">
                  <c:v>19.926466135459961</c:v>
                </c:pt>
                <c:pt idx="4">
                  <c:v>19.919402608622253</c:v>
                </c:pt>
                <c:pt idx="5">
                  <c:v>19.923392879321469</c:v>
                </c:pt>
                <c:pt idx="6">
                  <c:v>19.924082271524892</c:v>
                </c:pt>
                <c:pt idx="7">
                  <c:v>19.922604957838516</c:v>
                </c:pt>
                <c:pt idx="9" formatCode="0.000000000">
                  <c:v>19.924317310280635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22A-903D-6A209AC40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77328"/>
        <c:axId val="1"/>
      </c:lineChart>
      <c:catAx>
        <c:axId val="40637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39999999999998"/>
          <c:min val="19.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377328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'11.25.2008'!$K$3:$K$25</c:f>
              <c:numCache>
                <c:formatCode>0.00</c:formatCode>
                <c:ptCount val="23"/>
                <c:pt idx="0">
                  <c:v>4.4947756094842362E-2</c:v>
                </c:pt>
                <c:pt idx="1">
                  <c:v>-3.0538228012519539</c:v>
                </c:pt>
                <c:pt idx="2">
                  <c:v>-0.62353500314929988</c:v>
                </c:pt>
                <c:pt idx="3">
                  <c:v>14.820728097663959</c:v>
                </c:pt>
                <c:pt idx="4">
                  <c:v>-7.5614435192880487</c:v>
                </c:pt>
                <c:pt idx="5">
                  <c:v>-10.146459953924932</c:v>
                </c:pt>
                <c:pt idx="6">
                  <c:v>-7.3792090566275874</c:v>
                </c:pt>
                <c:pt idx="7">
                  <c:v>7.3891132727439981</c:v>
                </c:pt>
                <c:pt idx="8">
                  <c:v>-12.950059497023304</c:v>
                </c:pt>
                <c:pt idx="13" formatCode="General">
                  <c:v>0</c:v>
                </c:pt>
                <c:pt idx="14">
                  <c:v>-6.147981498070294</c:v>
                </c:pt>
                <c:pt idx="15">
                  <c:v>-9.4379994985283702</c:v>
                </c:pt>
                <c:pt idx="16">
                  <c:v>-0.89340636656561401</c:v>
                </c:pt>
                <c:pt idx="17">
                  <c:v>19.151479464577278</c:v>
                </c:pt>
                <c:pt idx="18">
                  <c:v>-4.1417466279817745</c:v>
                </c:pt>
                <c:pt idx="19">
                  <c:v>9.1826407382905018</c:v>
                </c:pt>
                <c:pt idx="20">
                  <c:v>11.688350245764013</c:v>
                </c:pt>
                <c:pt idx="21">
                  <c:v>12.113061995332828</c:v>
                </c:pt>
                <c:pt idx="22">
                  <c:v>-0.2641043540352257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5-4FA9-B5BC-383887229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73720"/>
        <c:axId val="1"/>
      </c:lineChart>
      <c:catAx>
        <c:axId val="40637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373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'7.15.2008'!$I$4:$I$13</c:f>
              <c:numCache>
                <c:formatCode>0.000000</c:formatCode>
                <c:ptCount val="10"/>
                <c:pt idx="0">
                  <c:v>19.948633807681023</c:v>
                </c:pt>
                <c:pt idx="1">
                  <c:v>19.950108256273403</c:v>
                </c:pt>
                <c:pt idx="2">
                  <c:v>19.953760396877765</c:v>
                </c:pt>
                <c:pt idx="3">
                  <c:v>19.950517920343373</c:v>
                </c:pt>
                <c:pt idx="4">
                  <c:v>19.952754509838741</c:v>
                </c:pt>
                <c:pt idx="5">
                  <c:v>19.952892602789046</c:v>
                </c:pt>
                <c:pt idx="6">
                  <c:v>19.960352736397486</c:v>
                </c:pt>
                <c:pt idx="7">
                  <c:v>19.956943558272449</c:v>
                </c:pt>
                <c:pt idx="9">
                  <c:v>19.953245473559164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B-49AE-8A2D-2B120291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495504"/>
        <c:axId val="1"/>
      </c:lineChart>
      <c:catAx>
        <c:axId val="40649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"/>
          <c:min val="19.91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49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'7.15.2008'!$I$18:$I$27</c:f>
              <c:numCache>
                <c:formatCode>0.000000</c:formatCode>
                <c:ptCount val="10"/>
                <c:pt idx="0">
                  <c:v>19.924462945261428</c:v>
                </c:pt>
                <c:pt idx="1">
                  <c:v>19.927001969677903</c:v>
                </c:pt>
                <c:pt idx="2">
                  <c:v>19.928795947769341</c:v>
                </c:pt>
                <c:pt idx="3">
                  <c:v>19.926849227479124</c:v>
                </c:pt>
                <c:pt idx="4">
                  <c:v>19.921306571522024</c:v>
                </c:pt>
                <c:pt idx="5">
                  <c:v>19.923220536585664</c:v>
                </c:pt>
                <c:pt idx="6">
                  <c:v>19.923352192187764</c:v>
                </c:pt>
                <c:pt idx="7">
                  <c:v>19.923474500387254</c:v>
                </c:pt>
                <c:pt idx="9">
                  <c:v>19.924807986358811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4-46DF-A124-FAC3BB9F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503704"/>
        <c:axId val="1"/>
      </c:lineChart>
      <c:catAx>
        <c:axId val="40650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39999999999998"/>
          <c:min val="19.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503704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'7.15.2008'!$K$3:$K$25</c:f>
              <c:numCache>
                <c:formatCode>0.00</c:formatCode>
                <c:ptCount val="23"/>
                <c:pt idx="0">
                  <c:v>10.898734754984616</c:v>
                </c:pt>
                <c:pt idx="1">
                  <c:v>-10.505366997742385</c:v>
                </c:pt>
                <c:pt idx="2">
                  <c:v>-18.751105729970732</c:v>
                </c:pt>
                <c:pt idx="3">
                  <c:v>-15.910587998572737</c:v>
                </c:pt>
                <c:pt idx="4">
                  <c:v>18.965127345181827</c:v>
                </c:pt>
                <c:pt idx="5">
                  <c:v>20.28413059032755</c:v>
                </c:pt>
                <c:pt idx="6">
                  <c:v>21.254842824186198</c:v>
                </c:pt>
                <c:pt idx="7">
                  <c:v>-4.5758224348537624</c:v>
                </c:pt>
                <c:pt idx="8">
                  <c:v>35.764596278270631</c:v>
                </c:pt>
                <c:pt idx="13" formatCode="General">
                  <c:v>0</c:v>
                </c:pt>
                <c:pt idx="14">
                  <c:v>3.1027228340681177</c:v>
                </c:pt>
                <c:pt idx="15">
                  <c:v>2.1723521050371346</c:v>
                </c:pt>
                <c:pt idx="16">
                  <c:v>8.2768482311803382</c:v>
                </c:pt>
                <c:pt idx="17">
                  <c:v>29.405969287181506</c:v>
                </c:pt>
                <c:pt idx="18">
                  <c:v>7.5009619784395909</c:v>
                </c:pt>
                <c:pt idx="19">
                  <c:v>17.158146393165225</c:v>
                </c:pt>
                <c:pt idx="20">
                  <c:v>21.37965318368515</c:v>
                </c:pt>
                <c:pt idx="21">
                  <c:v>24.150539447873598</c:v>
                </c:pt>
                <c:pt idx="22">
                  <c:v>14.40084887194098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09-4701-A1E3-6B68DB26D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497800"/>
        <c:axId val="1"/>
      </c:lineChart>
      <c:catAx>
        <c:axId val="40649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497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'7.14.2008'!$I$4:$I$13</c:f>
              <c:numCache>
                <c:formatCode>0.000000</c:formatCode>
                <c:ptCount val="10"/>
                <c:pt idx="0">
                  <c:v>19.944383770535428</c:v>
                </c:pt>
                <c:pt idx="1">
                  <c:v>19.948041303818119</c:v>
                </c:pt>
                <c:pt idx="2">
                  <c:v>19.950659246776478</c:v>
                </c:pt>
                <c:pt idx="3">
                  <c:v>19.949442833977894</c:v>
                </c:pt>
                <c:pt idx="4">
                  <c:v>19.9480609586182</c:v>
                </c:pt>
                <c:pt idx="5">
                  <c:v>19.950740083107295</c:v>
                </c:pt>
                <c:pt idx="6">
                  <c:v>19.952499122439765</c:v>
                </c:pt>
                <c:pt idx="7">
                  <c:v>19.952202229483053</c:v>
                </c:pt>
                <c:pt idx="9">
                  <c:v>19.949503693594529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0-4636-8DCE-AA1FCB827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74704"/>
        <c:axId val="1"/>
      </c:lineChart>
      <c:catAx>
        <c:axId val="40637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"/>
          <c:min val="19.91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374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'7.14.2008'!$I$18:$I$27</c:f>
              <c:numCache>
                <c:formatCode>0.000000</c:formatCode>
                <c:ptCount val="10"/>
                <c:pt idx="0">
                  <c:v>19.925252946210819</c:v>
                </c:pt>
                <c:pt idx="1">
                  <c:v>19.930372652033622</c:v>
                </c:pt>
                <c:pt idx="2">
                  <c:v>19.929096839653717</c:v>
                </c:pt>
                <c:pt idx="3">
                  <c:v>19.928675684542089</c:v>
                </c:pt>
                <c:pt idx="4">
                  <c:v>19.921256760732501</c:v>
                </c:pt>
                <c:pt idx="5">
                  <c:v>19.925526997789554</c:v>
                </c:pt>
                <c:pt idx="6">
                  <c:v>19.925200045946031</c:v>
                </c:pt>
                <c:pt idx="7">
                  <c:v>19.924900428301971</c:v>
                </c:pt>
                <c:pt idx="9">
                  <c:v>19.926285294401293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C-431C-9C2C-E1BBE7697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507968"/>
        <c:axId val="1"/>
      </c:lineChart>
      <c:catAx>
        <c:axId val="4065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39999999999998"/>
          <c:min val="19.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507968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'11.02.2023'!$K$3:$K$25</c:f>
              <c:numCache>
                <c:formatCode>0.00</c:formatCode>
                <c:ptCount val="23"/>
                <c:pt idx="0">
                  <c:v>-9.3076739537387709E-2</c:v>
                </c:pt>
                <c:pt idx="1">
                  <c:v>1.1335000777908135</c:v>
                </c:pt>
                <c:pt idx="2">
                  <c:v>10.541969827361754</c:v>
                </c:pt>
                <c:pt idx="3">
                  <c:v>33.617113367974525</c:v>
                </c:pt>
                <c:pt idx="4">
                  <c:v>24.904047531018335</c:v>
                </c:pt>
                <c:pt idx="5">
                  <c:v>29.931024295918178</c:v>
                </c:pt>
                <c:pt idx="6">
                  <c:v>35.738543530969764</c:v>
                </c:pt>
                <c:pt idx="7">
                  <c:v>46.41760090138996</c:v>
                </c:pt>
                <c:pt idx="8">
                  <c:v>13.68750810193762</c:v>
                </c:pt>
                <c:pt idx="13" formatCode="General">
                  <c:v>0</c:v>
                </c:pt>
                <c:pt idx="14">
                  <c:v>2.1599444716266589</c:v>
                </c:pt>
                <c:pt idx="15">
                  <c:v>-0.37757151907135267</c:v>
                </c:pt>
                <c:pt idx="16">
                  <c:v>6.4920169555334724</c:v>
                </c:pt>
                <c:pt idx="17">
                  <c:v>23.110648845118703</c:v>
                </c:pt>
                <c:pt idx="18">
                  <c:v>1.5411033982381923</c:v>
                </c:pt>
                <c:pt idx="19">
                  <c:v>17.013412068568869</c:v>
                </c:pt>
                <c:pt idx="20">
                  <c:v>18.575240096921334</c:v>
                </c:pt>
                <c:pt idx="21">
                  <c:v>16.811506713012932</c:v>
                </c:pt>
                <c:pt idx="22">
                  <c:v>7.070490885496838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9-4500-A809-0F9449868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0288"/>
        <c:axId val="1"/>
      </c:lineChart>
      <c:catAx>
        <c:axId val="40329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9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'7.14.2008'!$K$3:$K$25</c:f>
              <c:numCache>
                <c:formatCode>0.00</c:formatCode>
                <c:ptCount val="23"/>
                <c:pt idx="0">
                  <c:v>5.2024884129183935E-2</c:v>
                </c:pt>
                <c:pt idx="1">
                  <c:v>-13.800868260572315</c:v>
                </c:pt>
                <c:pt idx="2">
                  <c:v>-17.75681898475159</c:v>
                </c:pt>
                <c:pt idx="3">
                  <c:v>-11.506676006305497</c:v>
                </c:pt>
                <c:pt idx="4">
                  <c:v>-10.848232246308553</c:v>
                </c:pt>
                <c:pt idx="5">
                  <c:v>-6.9453634721794515</c:v>
                </c:pt>
                <c:pt idx="6">
                  <c:v>-10.289499143400462</c:v>
                </c:pt>
                <c:pt idx="7">
                  <c:v>-26.489654322766</c:v>
                </c:pt>
                <c:pt idx="8">
                  <c:v>2.7019258828712975</c:v>
                </c:pt>
                <c:pt idx="13" formatCode="General">
                  <c:v>0</c:v>
                </c:pt>
                <c:pt idx="14">
                  <c:v>7.5055072615359677</c:v>
                </c:pt>
                <c:pt idx="15">
                  <c:v>4.7032396170943684</c:v>
                </c:pt>
                <c:pt idx="16">
                  <c:v>15.795028110609564</c:v>
                </c:pt>
                <c:pt idx="17">
                  <c:v>31.052359965426149</c:v>
                </c:pt>
                <c:pt idx="18">
                  <c:v>5.1054099760513054</c:v>
                </c:pt>
                <c:pt idx="19">
                  <c:v>18.757887844083598</c:v>
                </c:pt>
                <c:pt idx="20">
                  <c:v>20.816162163828267</c:v>
                </c:pt>
                <c:pt idx="21">
                  <c:v>22.779896743013524</c:v>
                </c:pt>
                <c:pt idx="22">
                  <c:v>12.75562799553154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A8-4517-B0A8-0D8732E89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509280"/>
        <c:axId val="1"/>
      </c:lineChart>
      <c:catAx>
        <c:axId val="4065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509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'10.26.2023'!$I$4:$I$13</c:f>
              <c:numCache>
                <c:formatCode>0.000000</c:formatCode>
                <c:ptCount val="10"/>
                <c:pt idx="0">
                  <c:v>19.942219610931097</c:v>
                </c:pt>
                <c:pt idx="1">
                  <c:v>19.945204736163035</c:v>
                </c:pt>
                <c:pt idx="2">
                  <c:v>19.949189522184742</c:v>
                </c:pt>
                <c:pt idx="3">
                  <c:v>19.95652798649542</c:v>
                </c:pt>
                <c:pt idx="4">
                  <c:v>19.906570239064436</c:v>
                </c:pt>
                <c:pt idx="5">
                  <c:v>19.940435374742108</c:v>
                </c:pt>
                <c:pt idx="6">
                  <c:v>19.941099657133076</c:v>
                </c:pt>
                <c:pt idx="7">
                  <c:v>19.940839821717436</c:v>
                </c:pt>
                <c:pt idx="9" formatCode="0.000000000">
                  <c:v>19.940260868553921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4D-4914-9B96-BA95BA016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07712"/>
        <c:axId val="1"/>
      </c:lineChart>
      <c:catAx>
        <c:axId val="4050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00771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 Ratios</a:t>
            </a:r>
          </a:p>
        </c:rich>
      </c:tx>
      <c:layout>
        <c:manualLayout>
          <c:xMode val="edge"/>
          <c:yMode val="edge"/>
          <c:x val="0.39457826526547995"/>
          <c:y val="3.610120426123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698795180722891"/>
          <c:y val="0.21299676535136039"/>
          <c:w val="0.48795180722891568"/>
          <c:h val="0.6606509840559144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'10.26.2023'!$I$18:$I$27</c:f>
              <c:numCache>
                <c:formatCode>0.000000</c:formatCode>
                <c:ptCount val="10"/>
                <c:pt idx="0">
                  <c:v>19.927227529372065</c:v>
                </c:pt>
                <c:pt idx="1">
                  <c:v>19.931457021485979</c:v>
                </c:pt>
                <c:pt idx="2">
                  <c:v>19.932428558471127</c:v>
                </c:pt>
                <c:pt idx="3">
                  <c:v>19.930824084050631</c:v>
                </c:pt>
                <c:pt idx="4">
                  <c:v>19.922433874734988</c:v>
                </c:pt>
                <c:pt idx="5">
                  <c:v>19.927765268043462</c:v>
                </c:pt>
                <c:pt idx="6">
                  <c:v>19.929274014518771</c:v>
                </c:pt>
                <c:pt idx="7">
                  <c:v>19.926863148025948</c:v>
                </c:pt>
                <c:pt idx="9" formatCode="0.000000000">
                  <c:v>19.928534187337871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4-41DB-BAC5-3ED6FF5AD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4496"/>
        <c:axId val="1"/>
      </c:lineChart>
      <c:catAx>
        <c:axId val="4049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974496"/>
        <c:crosses val="autoZero"/>
        <c:crossBetween val="between"/>
        <c:majorUnit val="1.000000000000000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9189007016146"/>
          <c:y val="0.45343253049251198"/>
          <c:w val="0.21789913906676062"/>
          <c:h val="7.1078431372548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Position: APE - Inc </a:t>
            </a:r>
          </a:p>
        </c:rich>
      </c:tx>
      <c:layout>
        <c:manualLayout>
          <c:xMode val="edge"/>
          <c:yMode val="edge"/>
          <c:x val="0.30744428132924062"/>
          <c:y val="3.83274247117214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15331010452961671"/>
          <c:w val="0.77993773999336313"/>
          <c:h val="0.7560975609756097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'10.26.2023'!$K$3:$K$25</c:f>
              <c:numCache>
                <c:formatCode>0.00</c:formatCode>
                <c:ptCount val="23"/>
                <c:pt idx="0">
                  <c:v>0.23083981928549591</c:v>
                </c:pt>
                <c:pt idx="1">
                  <c:v>5.5386238273131312</c:v>
                </c:pt>
                <c:pt idx="2">
                  <c:v>18.931282804056536</c:v>
                </c:pt>
                <c:pt idx="3">
                  <c:v>67.299920670862775</c:v>
                </c:pt>
                <c:pt idx="4">
                  <c:v>-106.34068381892757</c:v>
                </c:pt>
                <c:pt idx="5">
                  <c:v>-9.6453624630303239</c:v>
                </c:pt>
                <c:pt idx="6">
                  <c:v>-10.118199456948787</c:v>
                </c:pt>
                <c:pt idx="7">
                  <c:v>-14.663525320880581</c:v>
                </c:pt>
                <c:pt idx="8">
                  <c:v>-8.3889746285292563</c:v>
                </c:pt>
                <c:pt idx="13" formatCode="General">
                  <c:v>0</c:v>
                </c:pt>
                <c:pt idx="14">
                  <c:v>0.26312119262001943</c:v>
                </c:pt>
                <c:pt idx="15">
                  <c:v>-3.2772461294734967</c:v>
                </c:pt>
                <c:pt idx="16">
                  <c:v>4.6414283429767238</c:v>
                </c:pt>
                <c:pt idx="17">
                  <c:v>25.741836176312063</c:v>
                </c:pt>
                <c:pt idx="18">
                  <c:v>0.92648428179381881</c:v>
                </c:pt>
                <c:pt idx="19">
                  <c:v>17.461412263175589</c:v>
                </c:pt>
                <c:pt idx="20">
                  <c:v>19.544960075902054</c:v>
                </c:pt>
                <c:pt idx="21">
                  <c:v>18.20859404958901</c:v>
                </c:pt>
                <c:pt idx="22">
                  <c:v>6.1338019678369164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C-4399-A9FF-3B5AE292A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90288"/>
        <c:axId val="1"/>
      </c:lineChart>
      <c:catAx>
        <c:axId val="40329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50"/>
          <c:min val="-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29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 Ratios</a:t>
            </a:r>
          </a:p>
        </c:rich>
      </c:tx>
      <c:layout>
        <c:manualLayout>
          <c:xMode val="edge"/>
          <c:yMode val="edge"/>
          <c:x val="0.40419215039980472"/>
          <c:y val="3.6764566929133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54524283256169"/>
          <c:y val="0.21691176470588236"/>
          <c:w val="0.49101868190184361"/>
          <c:h val="0.6323529411764705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'07.07.2022'!$I$4:$I$13</c:f>
              <c:numCache>
                <c:formatCode>0.000000</c:formatCode>
                <c:ptCount val="10"/>
                <c:pt idx="0">
                  <c:v>19.959604734637768</c:v>
                </c:pt>
                <c:pt idx="1">
                  <c:v>19.962188381320871</c:v>
                </c:pt>
                <c:pt idx="2">
                  <c:v>19.963769051816914</c:v>
                </c:pt>
                <c:pt idx="3">
                  <c:v>19.961776495360347</c:v>
                </c:pt>
                <c:pt idx="4">
                  <c:v>19.959032689292943</c:v>
                </c:pt>
                <c:pt idx="5">
                  <c:v>19.955826541371419</c:v>
                </c:pt>
                <c:pt idx="6">
                  <c:v>19.956034267664382</c:v>
                </c:pt>
                <c:pt idx="7">
                  <c:v>19.95420253846007</c:v>
                </c:pt>
                <c:pt idx="9" formatCode="0.000000000">
                  <c:v>19.959054337490588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7-4C1A-8E66-BC356D6E7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07712"/>
        <c:axId val="1"/>
      </c:lineChart>
      <c:catAx>
        <c:axId val="40500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.979999999999997"/>
          <c:min val="19.8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007712"/>
        <c:crosses val="autoZero"/>
        <c:crossBetween val="between"/>
        <c:majorUnit val="1.0000000000000002E-2"/>
        <c:minorUnit val="1E-3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81547946041638"/>
          <c:y val="0.51250157480314962"/>
          <c:w val="0.21705456876030027"/>
          <c:h val="7.2500393700787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1</xdr:row>
      <xdr:rowOff>95251</xdr:rowOff>
    </xdr:from>
    <xdr:to>
      <xdr:col>26</xdr:col>
      <xdr:colOff>539750</xdr:colOff>
      <xdr:row>10</xdr:row>
      <xdr:rowOff>112059</xdr:rowOff>
    </xdr:to>
    <xdr:graphicFrame macro="">
      <xdr:nvGraphicFramePr>
        <xdr:cNvPr id="1038" name="Chart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156883</xdr:colOff>
      <xdr:row>11</xdr:row>
      <xdr:rowOff>55282</xdr:rowOff>
    </xdr:from>
    <xdr:to>
      <xdr:col>27</xdr:col>
      <xdr:colOff>37354</xdr:colOff>
      <xdr:row>31</xdr:row>
      <xdr:rowOff>29882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139700</xdr:rowOff>
    </xdr:from>
    <xdr:to>
      <xdr:col>4</xdr:col>
      <xdr:colOff>107950</xdr:colOff>
      <xdr:row>45</xdr:row>
      <xdr:rowOff>139700</xdr:rowOff>
    </xdr:to>
    <xdr:graphicFrame macro="">
      <xdr:nvGraphicFramePr>
        <xdr:cNvPr id="9253" name="Chart 1">
          <a:extLst>
            <a:ext uri="{FF2B5EF4-FFF2-40B4-BE49-F238E27FC236}">
              <a16:creationId xmlns:a16="http://schemas.microsoft.com/office/drawing/2014/main" id="{00000000-0008-0000-0700-00002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184150</xdr:colOff>
      <xdr:row>29</xdr:row>
      <xdr:rowOff>101600</xdr:rowOff>
    </xdr:from>
    <xdr:to>
      <xdr:col>8</xdr:col>
      <xdr:colOff>730250</xdr:colOff>
      <xdr:row>45</xdr:row>
      <xdr:rowOff>152400</xdr:rowOff>
    </xdr:to>
    <xdr:graphicFrame macro="">
      <xdr:nvGraphicFramePr>
        <xdr:cNvPr id="9254" name="Chart 2">
          <a:extLst>
            <a:ext uri="{FF2B5EF4-FFF2-40B4-BE49-F238E27FC236}">
              <a16:creationId xmlns:a16="http://schemas.microsoft.com/office/drawing/2014/main" id="{00000000-0008-0000-0700-00002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806450</xdr:colOff>
      <xdr:row>29</xdr:row>
      <xdr:rowOff>44450</xdr:rowOff>
    </xdr:from>
    <xdr:to>
      <xdr:col>14</xdr:col>
      <xdr:colOff>12700</xdr:colOff>
      <xdr:row>46</xdr:row>
      <xdr:rowOff>25400</xdr:rowOff>
    </xdr:to>
    <xdr:graphicFrame macro="">
      <xdr:nvGraphicFramePr>
        <xdr:cNvPr id="9255" name="Chart 3">
          <a:extLst>
            <a:ext uri="{FF2B5EF4-FFF2-40B4-BE49-F238E27FC236}">
              <a16:creationId xmlns:a16="http://schemas.microsoft.com/office/drawing/2014/main" id="{00000000-0008-0000-0700-00002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30</xdr:row>
      <xdr:rowOff>0</xdr:rowOff>
    </xdr:from>
    <xdr:to>
      <xdr:col>4</xdr:col>
      <xdr:colOff>139700</xdr:colOff>
      <xdr:row>46</xdr:row>
      <xdr:rowOff>0</xdr:rowOff>
    </xdr:to>
    <xdr:graphicFrame macro="">
      <xdr:nvGraphicFramePr>
        <xdr:cNvPr id="8229" name="Chart 1">
          <a:extLst>
            <a:ext uri="{FF2B5EF4-FFF2-40B4-BE49-F238E27FC236}">
              <a16:creationId xmlns:a16="http://schemas.microsoft.com/office/drawing/2014/main" id="{00000000-0008-0000-0800-00002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184150</xdr:colOff>
      <xdr:row>29</xdr:row>
      <xdr:rowOff>82550</xdr:rowOff>
    </xdr:from>
    <xdr:to>
      <xdr:col>8</xdr:col>
      <xdr:colOff>730250</xdr:colOff>
      <xdr:row>45</xdr:row>
      <xdr:rowOff>133350</xdr:rowOff>
    </xdr:to>
    <xdr:graphicFrame macro="">
      <xdr:nvGraphicFramePr>
        <xdr:cNvPr id="8230" name="Chart 2">
          <a:extLst>
            <a:ext uri="{FF2B5EF4-FFF2-40B4-BE49-F238E27FC236}">
              <a16:creationId xmlns:a16="http://schemas.microsoft.com/office/drawing/2014/main" id="{00000000-0008-0000-0800-00002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831850</xdr:colOff>
      <xdr:row>29</xdr:row>
      <xdr:rowOff>57150</xdr:rowOff>
    </xdr:from>
    <xdr:to>
      <xdr:col>14</xdr:col>
      <xdr:colOff>38100</xdr:colOff>
      <xdr:row>46</xdr:row>
      <xdr:rowOff>38100</xdr:rowOff>
    </xdr:to>
    <xdr:graphicFrame macro="">
      <xdr:nvGraphicFramePr>
        <xdr:cNvPr id="8231" name="Chart 3">
          <a:extLst>
            <a:ext uri="{FF2B5EF4-FFF2-40B4-BE49-F238E27FC236}">
              <a16:creationId xmlns:a16="http://schemas.microsoft.com/office/drawing/2014/main" id="{00000000-0008-0000-0800-00002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139700</xdr:rowOff>
    </xdr:from>
    <xdr:to>
      <xdr:col>4</xdr:col>
      <xdr:colOff>127000</xdr:colOff>
      <xdr:row>45</xdr:row>
      <xdr:rowOff>139700</xdr:rowOff>
    </xdr:to>
    <xdr:graphicFrame macro="">
      <xdr:nvGraphicFramePr>
        <xdr:cNvPr id="7205" name="Chart 1">
          <a:extLst>
            <a:ext uri="{FF2B5EF4-FFF2-40B4-BE49-F238E27FC236}">
              <a16:creationId xmlns:a16="http://schemas.microsoft.com/office/drawing/2014/main" id="{00000000-0008-0000-0900-00002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203200</xdr:colOff>
      <xdr:row>29</xdr:row>
      <xdr:rowOff>101600</xdr:rowOff>
    </xdr:from>
    <xdr:to>
      <xdr:col>8</xdr:col>
      <xdr:colOff>749300</xdr:colOff>
      <xdr:row>45</xdr:row>
      <xdr:rowOff>152400</xdr:rowOff>
    </xdr:to>
    <xdr:graphicFrame macro="">
      <xdr:nvGraphicFramePr>
        <xdr:cNvPr id="7206" name="Chart 2">
          <a:extLst>
            <a:ext uri="{FF2B5EF4-FFF2-40B4-BE49-F238E27FC236}">
              <a16:creationId xmlns:a16="http://schemas.microsoft.com/office/drawing/2014/main" id="{00000000-0008-0000-0900-00002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800100</xdr:colOff>
      <xdr:row>29</xdr:row>
      <xdr:rowOff>63500</xdr:rowOff>
    </xdr:from>
    <xdr:to>
      <xdr:col>14</xdr:col>
      <xdr:colOff>6350</xdr:colOff>
      <xdr:row>46</xdr:row>
      <xdr:rowOff>44450</xdr:rowOff>
    </xdr:to>
    <xdr:graphicFrame macro="">
      <xdr:nvGraphicFramePr>
        <xdr:cNvPr id="7207" name="Chart 3">
          <a:extLst>
            <a:ext uri="{FF2B5EF4-FFF2-40B4-BE49-F238E27FC236}">
              <a16:creationId xmlns:a16="http://schemas.microsoft.com/office/drawing/2014/main" id="{00000000-0008-0000-0900-00002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29</xdr:row>
      <xdr:rowOff>139700</xdr:rowOff>
    </xdr:from>
    <xdr:to>
      <xdr:col>4</xdr:col>
      <xdr:colOff>158750</xdr:colOff>
      <xdr:row>45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203200</xdr:colOff>
      <xdr:row>29</xdr:row>
      <xdr:rowOff>88900</xdr:rowOff>
    </xdr:from>
    <xdr:to>
      <xdr:col>8</xdr:col>
      <xdr:colOff>749300</xdr:colOff>
      <xdr:row>45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800100</xdr:colOff>
      <xdr:row>29</xdr:row>
      <xdr:rowOff>19050</xdr:rowOff>
    </xdr:from>
    <xdr:to>
      <xdr:col>14</xdr:col>
      <xdr:colOff>6350</xdr:colOff>
      <xdr:row>46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29</xdr:row>
      <xdr:rowOff>139700</xdr:rowOff>
    </xdr:from>
    <xdr:to>
      <xdr:col>4</xdr:col>
      <xdr:colOff>158750</xdr:colOff>
      <xdr:row>45</xdr:row>
      <xdr:rowOff>139700</xdr:rowOff>
    </xdr:to>
    <xdr:graphicFrame macro="">
      <xdr:nvGraphicFramePr>
        <xdr:cNvPr id="5157" name="Chart 1">
          <a:extLst>
            <a:ext uri="{FF2B5EF4-FFF2-40B4-BE49-F238E27FC236}">
              <a16:creationId xmlns:a16="http://schemas.microsoft.com/office/drawing/2014/main" id="{00000000-0008-0000-0B00-00002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203200</xdr:colOff>
      <xdr:row>29</xdr:row>
      <xdr:rowOff>88900</xdr:rowOff>
    </xdr:from>
    <xdr:to>
      <xdr:col>8</xdr:col>
      <xdr:colOff>749300</xdr:colOff>
      <xdr:row>45</xdr:row>
      <xdr:rowOff>139700</xdr:rowOff>
    </xdr:to>
    <xdr:graphicFrame macro="">
      <xdr:nvGraphicFramePr>
        <xdr:cNvPr id="5158" name="Chart 2">
          <a:extLst>
            <a:ext uri="{FF2B5EF4-FFF2-40B4-BE49-F238E27FC236}">
              <a16:creationId xmlns:a16="http://schemas.microsoft.com/office/drawing/2014/main" id="{00000000-0008-0000-0B00-00002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800100</xdr:colOff>
      <xdr:row>29</xdr:row>
      <xdr:rowOff>19050</xdr:rowOff>
    </xdr:from>
    <xdr:to>
      <xdr:col>14</xdr:col>
      <xdr:colOff>6350</xdr:colOff>
      <xdr:row>46</xdr:row>
      <xdr:rowOff>0</xdr:rowOff>
    </xdr:to>
    <xdr:graphicFrame macro="">
      <xdr:nvGraphicFramePr>
        <xdr:cNvPr id="5159" name="Chart 3">
          <a:extLst>
            <a:ext uri="{FF2B5EF4-FFF2-40B4-BE49-F238E27FC236}">
              <a16:creationId xmlns:a16="http://schemas.microsoft.com/office/drawing/2014/main" id="{00000000-0008-0000-0B00-00002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29</xdr:row>
      <xdr:rowOff>127000</xdr:rowOff>
    </xdr:from>
    <xdr:to>
      <xdr:col>4</xdr:col>
      <xdr:colOff>152400</xdr:colOff>
      <xdr:row>45</xdr:row>
      <xdr:rowOff>127000</xdr:rowOff>
    </xdr:to>
    <xdr:graphicFrame macro="">
      <xdr:nvGraphicFramePr>
        <xdr:cNvPr id="4133" name="Chart 1">
          <a:extLst>
            <a:ext uri="{FF2B5EF4-FFF2-40B4-BE49-F238E27FC236}">
              <a16:creationId xmlns:a16="http://schemas.microsoft.com/office/drawing/2014/main" id="{00000000-0008-0000-0C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196850</xdr:colOff>
      <xdr:row>29</xdr:row>
      <xdr:rowOff>88900</xdr:rowOff>
    </xdr:from>
    <xdr:to>
      <xdr:col>8</xdr:col>
      <xdr:colOff>742950</xdr:colOff>
      <xdr:row>45</xdr:row>
      <xdr:rowOff>139700</xdr:rowOff>
    </xdr:to>
    <xdr:graphicFrame macro="">
      <xdr:nvGraphicFramePr>
        <xdr:cNvPr id="4134" name="Chart 2">
          <a:extLst>
            <a:ext uri="{FF2B5EF4-FFF2-40B4-BE49-F238E27FC236}">
              <a16:creationId xmlns:a16="http://schemas.microsoft.com/office/drawing/2014/main" id="{00000000-0008-0000-0C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812800</xdr:colOff>
      <xdr:row>29</xdr:row>
      <xdr:rowOff>31750</xdr:rowOff>
    </xdr:from>
    <xdr:to>
      <xdr:col>14</xdr:col>
      <xdr:colOff>19050</xdr:colOff>
      <xdr:row>46</xdr:row>
      <xdr:rowOff>12700</xdr:rowOff>
    </xdr:to>
    <xdr:graphicFrame macro="">
      <xdr:nvGraphicFramePr>
        <xdr:cNvPr id="4135" name="Chart 3">
          <a:extLst>
            <a:ext uri="{FF2B5EF4-FFF2-40B4-BE49-F238E27FC236}">
              <a16:creationId xmlns:a16="http://schemas.microsoft.com/office/drawing/2014/main" id="{00000000-0008-0000-0C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30</xdr:row>
      <xdr:rowOff>19050</xdr:rowOff>
    </xdr:from>
    <xdr:to>
      <xdr:col>4</xdr:col>
      <xdr:colOff>133350</xdr:colOff>
      <xdr:row>46</xdr:row>
      <xdr:rowOff>19050</xdr:rowOff>
    </xdr:to>
    <xdr:graphicFrame macro="">
      <xdr:nvGraphicFramePr>
        <xdr:cNvPr id="3109" name="Chart 1">
          <a:extLst>
            <a:ext uri="{FF2B5EF4-FFF2-40B4-BE49-F238E27FC236}">
              <a16:creationId xmlns:a16="http://schemas.microsoft.com/office/drawing/2014/main" id="{00000000-0008-0000-0D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184150</xdr:colOff>
      <xdr:row>29</xdr:row>
      <xdr:rowOff>95250</xdr:rowOff>
    </xdr:from>
    <xdr:to>
      <xdr:col>8</xdr:col>
      <xdr:colOff>730250</xdr:colOff>
      <xdr:row>45</xdr:row>
      <xdr:rowOff>146050</xdr:rowOff>
    </xdr:to>
    <xdr:graphicFrame macro="">
      <xdr:nvGraphicFramePr>
        <xdr:cNvPr id="3110" name="Chart 2">
          <a:extLst>
            <a:ext uri="{FF2B5EF4-FFF2-40B4-BE49-F238E27FC236}">
              <a16:creationId xmlns:a16="http://schemas.microsoft.com/office/drawing/2014/main" id="{00000000-0008-0000-0D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831850</xdr:colOff>
      <xdr:row>28</xdr:row>
      <xdr:rowOff>133350</xdr:rowOff>
    </xdr:from>
    <xdr:to>
      <xdr:col>14</xdr:col>
      <xdr:colOff>38100</xdr:colOff>
      <xdr:row>45</xdr:row>
      <xdr:rowOff>114300</xdr:rowOff>
    </xdr:to>
    <xdr:graphicFrame macro="">
      <xdr:nvGraphicFramePr>
        <xdr:cNvPr id="3111" name="Chart 3">
          <a:extLst>
            <a:ext uri="{FF2B5EF4-FFF2-40B4-BE49-F238E27FC236}">
              <a16:creationId xmlns:a16="http://schemas.microsoft.com/office/drawing/2014/main" id="{00000000-0008-0000-0D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29</xdr:row>
      <xdr:rowOff>133350</xdr:rowOff>
    </xdr:from>
    <xdr:to>
      <xdr:col>4</xdr:col>
      <xdr:colOff>133350</xdr:colOff>
      <xdr:row>45</xdr:row>
      <xdr:rowOff>133350</xdr:rowOff>
    </xdr:to>
    <xdr:graphicFrame macro="">
      <xdr:nvGraphicFramePr>
        <xdr:cNvPr id="2085" name="Chart 1">
          <a:extLst>
            <a:ext uri="{FF2B5EF4-FFF2-40B4-BE49-F238E27FC236}">
              <a16:creationId xmlns:a16="http://schemas.microsoft.com/office/drawing/2014/main" id="{00000000-0008-0000-0E00-00002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196850</xdr:colOff>
      <xdr:row>29</xdr:row>
      <xdr:rowOff>114300</xdr:rowOff>
    </xdr:from>
    <xdr:to>
      <xdr:col>8</xdr:col>
      <xdr:colOff>742950</xdr:colOff>
      <xdr:row>46</xdr:row>
      <xdr:rowOff>6350</xdr:rowOff>
    </xdr:to>
    <xdr:graphicFrame macro="">
      <xdr:nvGraphicFramePr>
        <xdr:cNvPr id="2086" name="Chart 2">
          <a:extLst>
            <a:ext uri="{FF2B5EF4-FFF2-40B4-BE49-F238E27FC236}">
              <a16:creationId xmlns:a16="http://schemas.microsoft.com/office/drawing/2014/main" id="{00000000-0008-0000-0E00-00002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793750</xdr:colOff>
      <xdr:row>29</xdr:row>
      <xdr:rowOff>57150</xdr:rowOff>
    </xdr:from>
    <xdr:to>
      <xdr:col>14</xdr:col>
      <xdr:colOff>0</xdr:colOff>
      <xdr:row>46</xdr:row>
      <xdr:rowOff>38100</xdr:rowOff>
    </xdr:to>
    <xdr:graphicFrame macro="">
      <xdr:nvGraphicFramePr>
        <xdr:cNvPr id="2087" name="Chart 3">
          <a:extLst>
            <a:ext uri="{FF2B5EF4-FFF2-40B4-BE49-F238E27FC236}">
              <a16:creationId xmlns:a16="http://schemas.microsoft.com/office/drawing/2014/main" id="{00000000-0008-0000-0E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69850</xdr:rowOff>
    </xdr:from>
    <xdr:to>
      <xdr:col>4</xdr:col>
      <xdr:colOff>165100</xdr:colOff>
      <xdr:row>46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F9546C-C6A7-48A1-8004-AED7C581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30</xdr:row>
      <xdr:rowOff>25400</xdr:rowOff>
    </xdr:from>
    <xdr:to>
      <xdr:col>8</xdr:col>
      <xdr:colOff>781050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7FB565-8B36-47E7-8073-4DFD82462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863600</xdr:colOff>
      <xdr:row>29</xdr:row>
      <xdr:rowOff>38100</xdr:rowOff>
    </xdr:from>
    <xdr:to>
      <xdr:col>14</xdr:col>
      <xdr:colOff>69850</xdr:colOff>
      <xdr:row>46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A185F0-742A-4F03-80E0-E0EA6BCC6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69850</xdr:rowOff>
    </xdr:from>
    <xdr:to>
      <xdr:col>4</xdr:col>
      <xdr:colOff>165100</xdr:colOff>
      <xdr:row>46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14DCBA-AF92-42F0-B6AE-FF90C38C2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30</xdr:row>
      <xdr:rowOff>25400</xdr:rowOff>
    </xdr:from>
    <xdr:to>
      <xdr:col>8</xdr:col>
      <xdr:colOff>781050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10848D-E01A-49F7-8DC9-A0E466787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863600</xdr:colOff>
      <xdr:row>29</xdr:row>
      <xdr:rowOff>38100</xdr:rowOff>
    </xdr:from>
    <xdr:to>
      <xdr:col>14</xdr:col>
      <xdr:colOff>69850</xdr:colOff>
      <xdr:row>46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9EA2C1-9411-4BC0-80AE-20BC7F7E4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69850</xdr:rowOff>
    </xdr:from>
    <xdr:to>
      <xdr:col>4</xdr:col>
      <xdr:colOff>165100</xdr:colOff>
      <xdr:row>46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30</xdr:row>
      <xdr:rowOff>25400</xdr:rowOff>
    </xdr:from>
    <xdr:to>
      <xdr:col>8</xdr:col>
      <xdr:colOff>781050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863600</xdr:colOff>
      <xdr:row>29</xdr:row>
      <xdr:rowOff>38100</xdr:rowOff>
    </xdr:from>
    <xdr:to>
      <xdr:col>14</xdr:col>
      <xdr:colOff>69850</xdr:colOff>
      <xdr:row>46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69850</xdr:rowOff>
    </xdr:from>
    <xdr:to>
      <xdr:col>4</xdr:col>
      <xdr:colOff>165100</xdr:colOff>
      <xdr:row>46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30</xdr:row>
      <xdr:rowOff>25400</xdr:rowOff>
    </xdr:from>
    <xdr:to>
      <xdr:col>8</xdr:col>
      <xdr:colOff>781050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863600</xdr:colOff>
      <xdr:row>29</xdr:row>
      <xdr:rowOff>38100</xdr:rowOff>
    </xdr:from>
    <xdr:to>
      <xdr:col>14</xdr:col>
      <xdr:colOff>69850</xdr:colOff>
      <xdr:row>46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69850</xdr:rowOff>
    </xdr:from>
    <xdr:to>
      <xdr:col>4</xdr:col>
      <xdr:colOff>165100</xdr:colOff>
      <xdr:row>46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30</xdr:row>
      <xdr:rowOff>25400</xdr:rowOff>
    </xdr:from>
    <xdr:to>
      <xdr:col>8</xdr:col>
      <xdr:colOff>781050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863600</xdr:colOff>
      <xdr:row>29</xdr:row>
      <xdr:rowOff>38100</xdr:rowOff>
    </xdr:from>
    <xdr:to>
      <xdr:col>14</xdr:col>
      <xdr:colOff>69850</xdr:colOff>
      <xdr:row>46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69850</xdr:rowOff>
    </xdr:from>
    <xdr:to>
      <xdr:col>4</xdr:col>
      <xdr:colOff>165100</xdr:colOff>
      <xdr:row>46</xdr:row>
      <xdr:rowOff>69850</xdr:rowOff>
    </xdr:to>
    <xdr:graphicFrame macro="">
      <xdr:nvGraphicFramePr>
        <xdr:cNvPr id="95260" name="Chart 1">
          <a:extLst>
            <a:ext uri="{FF2B5EF4-FFF2-40B4-BE49-F238E27FC236}">
              <a16:creationId xmlns:a16="http://schemas.microsoft.com/office/drawing/2014/main" id="{00000000-0008-0000-0400-00001C7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234950</xdr:colOff>
      <xdr:row>30</xdr:row>
      <xdr:rowOff>25400</xdr:rowOff>
    </xdr:from>
    <xdr:to>
      <xdr:col>8</xdr:col>
      <xdr:colOff>781050</xdr:colOff>
      <xdr:row>46</xdr:row>
      <xdr:rowOff>76200</xdr:rowOff>
    </xdr:to>
    <xdr:graphicFrame macro="">
      <xdr:nvGraphicFramePr>
        <xdr:cNvPr id="95261" name="Chart 2">
          <a:extLst>
            <a:ext uri="{FF2B5EF4-FFF2-40B4-BE49-F238E27FC236}">
              <a16:creationId xmlns:a16="http://schemas.microsoft.com/office/drawing/2014/main" id="{00000000-0008-0000-0400-00001D7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863600</xdr:colOff>
      <xdr:row>29</xdr:row>
      <xdr:rowOff>38100</xdr:rowOff>
    </xdr:from>
    <xdr:to>
      <xdr:col>14</xdr:col>
      <xdr:colOff>69850</xdr:colOff>
      <xdr:row>46</xdr:row>
      <xdr:rowOff>19050</xdr:rowOff>
    </xdr:to>
    <xdr:graphicFrame macro="">
      <xdr:nvGraphicFramePr>
        <xdr:cNvPr id="95262" name="Chart 3">
          <a:extLst>
            <a:ext uri="{FF2B5EF4-FFF2-40B4-BE49-F238E27FC236}">
              <a16:creationId xmlns:a16="http://schemas.microsoft.com/office/drawing/2014/main" id="{00000000-0008-0000-0400-00001E7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139700</xdr:rowOff>
    </xdr:from>
    <xdr:to>
      <xdr:col>4</xdr:col>
      <xdr:colOff>107950</xdr:colOff>
      <xdr:row>45</xdr:row>
      <xdr:rowOff>139700</xdr:rowOff>
    </xdr:to>
    <xdr:graphicFrame macro="">
      <xdr:nvGraphicFramePr>
        <xdr:cNvPr id="36898" name="Chart 1">
          <a:extLst>
            <a:ext uri="{FF2B5EF4-FFF2-40B4-BE49-F238E27FC236}">
              <a16:creationId xmlns:a16="http://schemas.microsoft.com/office/drawing/2014/main" id="{00000000-0008-0000-0500-00002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146050</xdr:colOff>
      <xdr:row>29</xdr:row>
      <xdr:rowOff>127000</xdr:rowOff>
    </xdr:from>
    <xdr:to>
      <xdr:col>8</xdr:col>
      <xdr:colOff>692150</xdr:colOff>
      <xdr:row>46</xdr:row>
      <xdr:rowOff>19050</xdr:rowOff>
    </xdr:to>
    <xdr:graphicFrame macro="">
      <xdr:nvGraphicFramePr>
        <xdr:cNvPr id="36899" name="Chart 2">
          <a:extLst>
            <a:ext uri="{FF2B5EF4-FFF2-40B4-BE49-F238E27FC236}">
              <a16:creationId xmlns:a16="http://schemas.microsoft.com/office/drawing/2014/main" id="{00000000-0008-0000-0500-00002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768350</xdr:colOff>
      <xdr:row>29</xdr:row>
      <xdr:rowOff>25400</xdr:rowOff>
    </xdr:from>
    <xdr:to>
      <xdr:col>13</xdr:col>
      <xdr:colOff>584200</xdr:colOff>
      <xdr:row>46</xdr:row>
      <xdr:rowOff>6350</xdr:rowOff>
    </xdr:to>
    <xdr:graphicFrame macro="">
      <xdr:nvGraphicFramePr>
        <xdr:cNvPr id="36900" name="Chart 3">
          <a:extLst>
            <a:ext uri="{FF2B5EF4-FFF2-40B4-BE49-F238E27FC236}">
              <a16:creationId xmlns:a16="http://schemas.microsoft.com/office/drawing/2014/main" id="{00000000-0008-0000-0500-00002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139700</xdr:rowOff>
    </xdr:from>
    <xdr:to>
      <xdr:col>4</xdr:col>
      <xdr:colOff>127000</xdr:colOff>
      <xdr:row>45</xdr:row>
      <xdr:rowOff>139700</xdr:rowOff>
    </xdr:to>
    <xdr:graphicFrame macro="">
      <xdr:nvGraphicFramePr>
        <xdr:cNvPr id="10277" name="Chart 1">
          <a:extLst>
            <a:ext uri="{FF2B5EF4-FFF2-40B4-BE49-F238E27FC236}">
              <a16:creationId xmlns:a16="http://schemas.microsoft.com/office/drawing/2014/main" id="{00000000-0008-0000-06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184150</xdr:colOff>
      <xdr:row>29</xdr:row>
      <xdr:rowOff>88900</xdr:rowOff>
    </xdr:from>
    <xdr:to>
      <xdr:col>8</xdr:col>
      <xdr:colOff>730250</xdr:colOff>
      <xdr:row>45</xdr:row>
      <xdr:rowOff>139700</xdr:rowOff>
    </xdr:to>
    <xdr:graphicFrame macro="">
      <xdr:nvGraphicFramePr>
        <xdr:cNvPr id="10278" name="Chart 2">
          <a:extLst>
            <a:ext uri="{FF2B5EF4-FFF2-40B4-BE49-F238E27FC236}">
              <a16:creationId xmlns:a16="http://schemas.microsoft.com/office/drawing/2014/main" id="{00000000-0008-0000-06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806450</xdr:colOff>
      <xdr:row>29</xdr:row>
      <xdr:rowOff>25400</xdr:rowOff>
    </xdr:from>
    <xdr:to>
      <xdr:col>14</xdr:col>
      <xdr:colOff>12700</xdr:colOff>
      <xdr:row>46</xdr:row>
      <xdr:rowOff>6350</xdr:rowOff>
    </xdr:to>
    <xdr:graphicFrame macro="">
      <xdr:nvGraphicFramePr>
        <xdr:cNvPr id="10279" name="Chart 3">
          <a:extLst>
            <a:ext uri="{FF2B5EF4-FFF2-40B4-BE49-F238E27FC236}">
              <a16:creationId xmlns:a16="http://schemas.microsoft.com/office/drawing/2014/main" id="{00000000-0008-0000-0600-00002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="85" zoomScaleNormal="85" workbookViewId="0">
      <selection activeCell="E31" sqref="E31"/>
    </sheetView>
  </sheetViews>
  <sheetFormatPr defaultRowHeight="12.5"/>
  <cols>
    <col min="1" max="1" width="12.26953125" customWidth="1"/>
    <col min="2" max="2" width="15.26953125" customWidth="1"/>
    <col min="3" max="3" width="14.453125" customWidth="1"/>
    <col min="4" max="4" width="12.26953125" customWidth="1"/>
    <col min="5" max="5" width="11.7265625" customWidth="1"/>
    <col min="6" max="6" width="45.26953125" customWidth="1"/>
  </cols>
  <sheetData>
    <row r="1" spans="1:6">
      <c r="A1" s="1" t="s">
        <v>0</v>
      </c>
      <c r="B1" s="1" t="s">
        <v>34</v>
      </c>
      <c r="C1" s="1" t="s">
        <v>35</v>
      </c>
      <c r="D1" s="1" t="s">
        <v>37</v>
      </c>
      <c r="E1" s="1" t="s">
        <v>38</v>
      </c>
      <c r="F1" s="2" t="s">
        <v>1</v>
      </c>
    </row>
    <row r="2" spans="1:6" ht="38">
      <c r="A2" s="11">
        <v>36951</v>
      </c>
      <c r="B2" s="12">
        <v>19.939784</v>
      </c>
      <c r="C2" s="12">
        <v>19.962039000000001</v>
      </c>
      <c r="D2" s="18"/>
      <c r="E2" s="18"/>
      <c r="F2" s="2" t="s">
        <v>2</v>
      </c>
    </row>
    <row r="3" spans="1:6" ht="25.5">
      <c r="A3" s="11">
        <v>38504</v>
      </c>
      <c r="B3" s="12">
        <v>19.930643</v>
      </c>
      <c r="C3" s="12">
        <v>19.969538</v>
      </c>
      <c r="D3" s="18"/>
      <c r="E3" s="18"/>
      <c r="F3" s="2" t="s">
        <v>3</v>
      </c>
    </row>
    <row r="4" spans="1:6" ht="63">
      <c r="A4" s="11">
        <v>39469</v>
      </c>
      <c r="B4" s="12">
        <v>19.946646999999999</v>
      </c>
      <c r="C4" s="12">
        <v>19.924247999999999</v>
      </c>
      <c r="D4" s="18"/>
      <c r="E4" s="18"/>
      <c r="F4" s="2" t="s">
        <v>4</v>
      </c>
    </row>
    <row r="5" spans="1:6" ht="50.5">
      <c r="A5" s="11">
        <v>39588</v>
      </c>
      <c r="B5" s="12">
        <v>19.956164999999999</v>
      </c>
      <c r="C5" s="12">
        <v>19.923822000000001</v>
      </c>
      <c r="D5" s="18"/>
      <c r="E5" s="18"/>
      <c r="F5" s="2" t="s">
        <v>5</v>
      </c>
    </row>
    <row r="6" spans="1:6" ht="38">
      <c r="A6" s="11">
        <v>39589</v>
      </c>
      <c r="B6" s="12">
        <v>19.961969</v>
      </c>
      <c r="C6" s="12">
        <v>19.924233999999998</v>
      </c>
      <c r="D6" s="18"/>
      <c r="E6" s="18"/>
      <c r="F6" s="2" t="s">
        <v>6</v>
      </c>
    </row>
    <row r="7" spans="1:6" ht="63">
      <c r="A7" s="11">
        <v>39623</v>
      </c>
      <c r="B7" s="12">
        <v>19.942145</v>
      </c>
      <c r="C7" s="12">
        <v>19.924621999999999</v>
      </c>
      <c r="D7" s="18"/>
      <c r="E7" s="18"/>
      <c r="F7" s="2" t="s">
        <v>7</v>
      </c>
    </row>
    <row r="8" spans="1:6" ht="25.5">
      <c r="A8" s="13">
        <v>39643</v>
      </c>
      <c r="B8" s="14">
        <v>19.949508999999999</v>
      </c>
      <c r="C8" s="14">
        <v>19.926278</v>
      </c>
      <c r="D8" s="19">
        <v>2.6607205303998066E-3</v>
      </c>
      <c r="E8" s="19">
        <v>2.9361726755573673E-3</v>
      </c>
      <c r="F8" s="7" t="s">
        <v>8</v>
      </c>
    </row>
    <row r="9" spans="1:6" ht="16" customHeight="1">
      <c r="A9" s="13">
        <v>39644</v>
      </c>
      <c r="B9" s="14">
        <v>19.953244999999999</v>
      </c>
      <c r="C9" s="14">
        <v>19.924807999999999</v>
      </c>
      <c r="D9" s="19">
        <v>3.8427829534911683E-3</v>
      </c>
      <c r="E9" s="19">
        <v>2.4980146926482623E-3</v>
      </c>
      <c r="F9" s="7" t="s">
        <v>21</v>
      </c>
    </row>
    <row r="10" spans="1:6" ht="16" customHeight="1">
      <c r="A10" s="13">
        <v>39776</v>
      </c>
      <c r="B10" s="14">
        <v>19.944008</v>
      </c>
      <c r="C10" s="14">
        <v>19.924430999999998</v>
      </c>
      <c r="D10" s="19">
        <v>1.9792741789093115E-3</v>
      </c>
      <c r="E10" s="19">
        <v>2.8712386186552454E-3</v>
      </c>
      <c r="F10" s="7" t="s">
        <v>24</v>
      </c>
    </row>
    <row r="11" spans="1:6" ht="16" customHeight="1">
      <c r="A11" s="13">
        <v>40008</v>
      </c>
      <c r="B11" s="14">
        <v>19.952926000000001</v>
      </c>
      <c r="C11" s="14">
        <v>19.925443000000001</v>
      </c>
      <c r="D11" s="19">
        <v>2.4614349494226327E-3</v>
      </c>
      <c r="E11" s="19">
        <v>2.5601049391747663E-3</v>
      </c>
      <c r="F11" s="7" t="s">
        <v>25</v>
      </c>
    </row>
    <row r="12" spans="1:6" ht="16" customHeight="1">
      <c r="A12" s="13">
        <v>40192</v>
      </c>
      <c r="B12" s="14">
        <v>19.956092000000002</v>
      </c>
      <c r="C12" s="14">
        <v>19.925796999999999</v>
      </c>
      <c r="D12" s="19">
        <v>2.6457566292003476E-3</v>
      </c>
      <c r="E12" s="19">
        <v>2.6528466212085967E-3</v>
      </c>
      <c r="F12" s="7" t="s">
        <v>25</v>
      </c>
    </row>
    <row r="13" spans="1:6" ht="16" customHeight="1">
      <c r="A13" s="11">
        <v>40661</v>
      </c>
      <c r="B13" s="12">
        <v>19.959392463099999</v>
      </c>
      <c r="C13" s="14">
        <v>19.9241089396</v>
      </c>
      <c r="D13" s="20">
        <v>3.1134879482392751E-3</v>
      </c>
      <c r="E13" s="19">
        <v>2.6137928462695676E-3</v>
      </c>
      <c r="F13" s="7" t="s">
        <v>26</v>
      </c>
    </row>
    <row r="14" spans="1:6" ht="16" customHeight="1">
      <c r="A14" s="11">
        <v>40763</v>
      </c>
      <c r="B14" s="12">
        <v>19.957312404100001</v>
      </c>
      <c r="C14" s="14">
        <v>19.9238708301</v>
      </c>
      <c r="D14" s="19">
        <v>3.6620124949197606E-3</v>
      </c>
      <c r="E14" s="19">
        <v>2.7466593208064259E-3</v>
      </c>
      <c r="F14" s="7" t="s">
        <v>27</v>
      </c>
    </row>
    <row r="15" spans="1:6" ht="16" customHeight="1">
      <c r="A15" s="11">
        <v>40828</v>
      </c>
      <c r="B15" s="15">
        <v>19.931508140799998</v>
      </c>
      <c r="C15" s="15">
        <v>19.9244321115</v>
      </c>
      <c r="D15" s="21">
        <v>1.68399642938393E-3</v>
      </c>
      <c r="E15" s="21">
        <v>2.7676021146280871E-3</v>
      </c>
      <c r="F15" s="1" t="s">
        <v>28</v>
      </c>
    </row>
    <row r="16" spans="1:6" ht="16" customHeight="1">
      <c r="A16" s="11">
        <v>40844</v>
      </c>
      <c r="B16" s="15">
        <v>19.934858669699999</v>
      </c>
      <c r="C16" s="15">
        <v>19.924464335700002</v>
      </c>
      <c r="D16" s="21">
        <v>1.867180823226158E-3</v>
      </c>
      <c r="E16" s="21">
        <v>2.7889082918124797E-3</v>
      </c>
      <c r="F16" s="1" t="s">
        <v>29</v>
      </c>
    </row>
    <row r="17" spans="1:6" ht="16" customHeight="1">
      <c r="A17" s="11">
        <v>42440</v>
      </c>
      <c r="B17" s="16">
        <v>19.94281372</v>
      </c>
      <c r="C17" s="16">
        <v>19.926165749999999</v>
      </c>
      <c r="D17" s="20">
        <v>5.5335473763321449E-3</v>
      </c>
      <c r="E17" s="20">
        <v>2.5074158734841152E-3</v>
      </c>
      <c r="F17" s="1" t="s">
        <v>31</v>
      </c>
    </row>
    <row r="18" spans="1:6" ht="16" customHeight="1">
      <c r="A18" s="11">
        <v>42804</v>
      </c>
      <c r="B18" s="12">
        <v>19.954534449299999</v>
      </c>
      <c r="C18" s="12">
        <v>19.925944739199998</v>
      </c>
      <c r="D18" s="18">
        <v>5.0509779613859326E-3</v>
      </c>
      <c r="E18" s="18">
        <v>2.4748673093848471E-3</v>
      </c>
      <c r="F18" s="1" t="s">
        <v>30</v>
      </c>
    </row>
    <row r="19" spans="1:6" ht="16" customHeight="1">
      <c r="A19" s="11">
        <v>43564</v>
      </c>
      <c r="B19" s="12">
        <v>19.946951433700001</v>
      </c>
      <c r="C19" s="12">
        <v>19.9272320392</v>
      </c>
      <c r="D19" s="18">
        <v>9.6113634176428278E-3</v>
      </c>
      <c r="E19" s="18">
        <v>3.0265879373813261E-3</v>
      </c>
      <c r="F19" s="10" t="s">
        <v>32</v>
      </c>
    </row>
    <row r="20" spans="1:6" ht="31.5" customHeight="1">
      <c r="A20" s="11">
        <v>44732</v>
      </c>
      <c r="B20" s="14">
        <v>19.952979134300001</v>
      </c>
      <c r="C20" s="14">
        <v>19.927967628099999</v>
      </c>
      <c r="D20" s="19">
        <v>2.8253093815388099E-3</v>
      </c>
      <c r="E20" s="20">
        <v>2.6421759564867397E-3</v>
      </c>
      <c r="F20" s="22" t="s">
        <v>39</v>
      </c>
    </row>
    <row r="21" spans="1:6" ht="16" customHeight="1">
      <c r="A21" s="11">
        <v>44749</v>
      </c>
      <c r="B21" s="17">
        <v>19.959054299999998</v>
      </c>
      <c r="C21" s="17">
        <v>19.9282787</v>
      </c>
      <c r="D21" s="18">
        <v>3.4401776203230052E-3</v>
      </c>
      <c r="E21" s="18">
        <v>2.6151511694280506E-3</v>
      </c>
      <c r="F21" s="1" t="s">
        <v>36</v>
      </c>
    </row>
    <row r="22" spans="1:6" ht="16" customHeight="1">
      <c r="A22" s="11">
        <v>45225</v>
      </c>
      <c r="B22" s="17">
        <f>'10.26.2023'!I13</f>
        <v>19.940260868553921</v>
      </c>
      <c r="C22" s="17">
        <f>'10.26.2023'!I27</f>
        <v>19.928534187337871</v>
      </c>
      <c r="D22" s="18">
        <f>'10.26.2023'!I14</f>
        <v>1.4681116156828003E-2</v>
      </c>
      <c r="E22" s="18">
        <f>'10.26.2023'!I28</f>
        <v>3.2027852911710908E-3</v>
      </c>
      <c r="F22" s="10" t="s">
        <v>40</v>
      </c>
    </row>
    <row r="23" spans="1:6" ht="24" customHeight="1">
      <c r="A23" s="11">
        <v>45232</v>
      </c>
      <c r="B23" s="17">
        <f>'11.02.2023'!I13</f>
        <v>19.949568617300979</v>
      </c>
      <c r="C23" s="17">
        <f>'11.02.2023'!I27</f>
        <v>19.929073128744701</v>
      </c>
      <c r="D23" s="18">
        <f>'11.02.2023'!I14</f>
        <v>2.73023170246E-3</v>
      </c>
      <c r="E23" s="18">
        <f>'11.02.2023'!I28</f>
        <v>2.8377333673914205E-3</v>
      </c>
      <c r="F23" s="10" t="s">
        <v>41</v>
      </c>
    </row>
    <row r="24" spans="1:6" ht="16" customHeight="1"/>
    <row r="25" spans="1:6" ht="16" customHeight="1"/>
    <row r="26" spans="1:6" ht="16" customHeight="1"/>
  </sheetData>
  <phoneticPr fontId="2" type="noConversion"/>
  <pageMargins left="0.75" right="0.75" top="1" bottom="1" header="0.5" footer="0.5"/>
  <pageSetup scale="4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1" max="1" width="9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40828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-3.1638599999999999E-4</v>
      </c>
      <c r="C3">
        <v>-1306</v>
      </c>
      <c r="E3" s="4">
        <f t="shared" ref="E3:E11" si="0">B3*3.819718634205</f>
        <v>-1.2085054998015831E-3</v>
      </c>
      <c r="F3" s="4"/>
      <c r="G3" s="4"/>
      <c r="I3" s="5"/>
      <c r="K3" s="6">
        <f xml:space="preserve">  (B3* 206264.806247096) - (C3/I13)</f>
        <v>0.26509737596673233</v>
      </c>
    </row>
    <row r="4" spans="1:11">
      <c r="B4">
        <v>-0.26217817500000001</v>
      </c>
      <c r="C4">
        <v>-1077823</v>
      </c>
      <c r="E4" s="4">
        <f t="shared" si="0"/>
        <v>-1.0014468605293596</v>
      </c>
      <c r="F4" s="4">
        <f t="shared" ref="F4:F11" si="1" xml:space="preserve"> (B4-B3 ) * 3.819718634205</f>
        <v>-1.0002383550295579</v>
      </c>
      <c r="G4" s="6">
        <f t="shared" ref="G4:G11" si="2" xml:space="preserve">  (B4-B3 ) * 206264.806247096</f>
        <v>-54012.871171602943</v>
      </c>
      <c r="H4">
        <f t="shared" ref="H4:H11" si="3">C4-C3</f>
        <v>-1076517</v>
      </c>
      <c r="I4" s="5">
        <f t="shared" ref="I4:I11" si="4" xml:space="preserve"> H4/ ((B4-B3 ) * 206264.806247096)</f>
        <v>19.930749405633794</v>
      </c>
      <c r="K4" s="6">
        <f xml:space="preserve">  (B4* 206264.806247096) - (C4/I13)</f>
        <v>-1.7910291220105137</v>
      </c>
    </row>
    <row r="5" spans="1:11">
      <c r="B5">
        <v>-0.52433916199999997</v>
      </c>
      <c r="C5">
        <v>-2155659</v>
      </c>
      <c r="E5" s="4">
        <f t="shared" si="0"/>
        <v>-2.0028280677348342</v>
      </c>
      <c r="F5" s="4">
        <f t="shared" si="1"/>
        <v>-1.0013812072054746</v>
      </c>
      <c r="G5" s="6">
        <f t="shared" si="2"/>
        <v>-54074.58518910245</v>
      </c>
      <c r="H5">
        <f t="shared" si="3"/>
        <v>-1077836</v>
      </c>
      <c r="I5" s="5">
        <f t="shared" si="4"/>
        <v>19.932395158108662</v>
      </c>
      <c r="K5" s="6">
        <f xml:space="preserve">  (B5* 206264.806247096) - (C5/I13)</f>
        <v>0.61545488033152651</v>
      </c>
    </row>
    <row r="6" spans="1:11">
      <c r="B6">
        <v>-1.0486094939999999</v>
      </c>
      <c r="C6">
        <v>-4311274</v>
      </c>
      <c r="E6" s="4">
        <f t="shared" si="0"/>
        <v>-4.0053932242360757</v>
      </c>
      <c r="F6" s="4">
        <f t="shared" si="1"/>
        <v>-2.0025651565012419</v>
      </c>
      <c r="G6" s="6">
        <f t="shared" si="2"/>
        <v>-108138.51845108069</v>
      </c>
      <c r="H6">
        <f t="shared" si="3"/>
        <v>-2155615</v>
      </c>
      <c r="I6" s="5">
        <f t="shared" si="4"/>
        <v>19.93383144947699</v>
      </c>
      <c r="K6" s="6">
        <f xml:space="preserve">  (B6* 206264.806247096) - (C6/I13)</f>
        <v>13.220556380751077</v>
      </c>
    </row>
    <row r="7" spans="1:11">
      <c r="B7">
        <v>-3.5289E-5</v>
      </c>
      <c r="C7">
        <v>13</v>
      </c>
      <c r="E7" s="4">
        <f t="shared" si="0"/>
        <v>-1.3479405088246026E-4</v>
      </c>
      <c r="F7" s="4">
        <f t="shared" si="1"/>
        <v>4.0052584301851937</v>
      </c>
      <c r="G7" s="6">
        <f t="shared" si="2"/>
        <v>216283.95523002773</v>
      </c>
      <c r="H7">
        <f t="shared" si="3"/>
        <v>4311287</v>
      </c>
      <c r="I7" s="5">
        <f t="shared" si="4"/>
        <v>19.933457363560567</v>
      </c>
      <c r="K7" s="6">
        <f xml:space="preserve">  (B7* 206264.806247096) - (C7/I13)</f>
        <v>-7.9311123822237457</v>
      </c>
    </row>
    <row r="8" spans="1:11">
      <c r="B8">
        <v>0.26214752499999999</v>
      </c>
      <c r="C8">
        <v>1077855</v>
      </c>
      <c r="E8" s="4">
        <f t="shared" si="0"/>
        <v>1.0013297861532211</v>
      </c>
      <c r="F8" s="4">
        <f t="shared" si="1"/>
        <v>1.0014645802041036</v>
      </c>
      <c r="G8" s="6">
        <f t="shared" si="2"/>
        <v>54079.087331028408</v>
      </c>
      <c r="H8">
        <f t="shared" si="3"/>
        <v>1077842</v>
      </c>
      <c r="I8" s="5">
        <f t="shared" si="4"/>
        <v>19.930846713486925</v>
      </c>
      <c r="K8" s="6">
        <f xml:space="preserve">  (B8* 206264.806247096) - (C8/I13)</f>
        <v>-6.1364853668783326</v>
      </c>
    </row>
    <row r="9" spans="1:11">
      <c r="B9">
        <v>0.52431010899999997</v>
      </c>
      <c r="C9">
        <v>2155670</v>
      </c>
      <c r="E9" s="4">
        <f t="shared" si="0"/>
        <v>2.0027170934493546</v>
      </c>
      <c r="F9" s="4">
        <f t="shared" si="1"/>
        <v>1.0013873072961335</v>
      </c>
      <c r="G9" s="6">
        <f t="shared" si="2"/>
        <v>54074.91459399803</v>
      </c>
      <c r="H9">
        <f t="shared" si="3"/>
        <v>1077815</v>
      </c>
      <c r="I9" s="5">
        <f t="shared" si="4"/>
        <v>19.931885387011423</v>
      </c>
      <c r="K9" s="6">
        <f xml:space="preserve">  (B9* 206264.806247096) - (C9/I13)</f>
        <v>-7.1599562947230879</v>
      </c>
    </row>
    <row r="10" spans="1:11">
      <c r="B10">
        <v>1.0486778670000001</v>
      </c>
      <c r="C10">
        <v>4311249</v>
      </c>
      <c r="E10" s="4">
        <f t="shared" si="0"/>
        <v>4.0056543898582531</v>
      </c>
      <c r="F10" s="4">
        <f t="shared" si="1"/>
        <v>2.0029372964088985</v>
      </c>
      <c r="G10" s="6">
        <f t="shared" si="2"/>
        <v>108158.61400609415</v>
      </c>
      <c r="H10">
        <f t="shared" si="3"/>
        <v>2155579</v>
      </c>
      <c r="I10" s="5">
        <f t="shared" si="4"/>
        <v>19.929794957233316</v>
      </c>
      <c r="K10" s="6">
        <f xml:space="preserve">  (B10* 206264.806247096) - (C10/I13)</f>
        <v>2.1366826679441147</v>
      </c>
    </row>
    <row r="11" spans="1:11">
      <c r="B11">
        <v>-1.2632600000000001E-4</v>
      </c>
      <c r="C11">
        <v>-42</v>
      </c>
      <c r="E11" s="4">
        <f t="shared" si="0"/>
        <v>-4.825297761845809E-4</v>
      </c>
      <c r="F11" s="4">
        <f t="shared" si="1"/>
        <v>-4.0061369196344376</v>
      </c>
      <c r="G11" s="6">
        <f t="shared" si="2"/>
        <v>-216331.39366028691</v>
      </c>
      <c r="H11">
        <f t="shared" si="3"/>
        <v>-4311291</v>
      </c>
      <c r="I11" s="5">
        <f t="shared" si="4"/>
        <v>19.929104727029021</v>
      </c>
      <c r="K11" s="6">
        <f xml:space="preserve">  (B11* 206264.806247096) - (C11/I13)</f>
        <v>-23.949391556129196</v>
      </c>
    </row>
    <row r="12" spans="1:11">
      <c r="B12" s="8"/>
    </row>
    <row r="13" spans="1:11">
      <c r="H13" t="s">
        <v>17</v>
      </c>
      <c r="I13" s="8">
        <f>AVERAGE(I4:I11)</f>
        <v>19.931508145192588</v>
      </c>
    </row>
    <row r="14" spans="1:11">
      <c r="H14" t="s">
        <v>33</v>
      </c>
      <c r="I14">
        <f>STDEV(I4:I11)</f>
        <v>1.68399642938393E-3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0.34904993699999998</v>
      </c>
      <c r="C17">
        <v>1434486</v>
      </c>
      <c r="E17" s="4">
        <f t="shared" ref="E17:E25" si="5">B17*57.2957795130823</f>
        <v>19.999088229407267</v>
      </c>
      <c r="F17" s="4"/>
      <c r="G17" s="4"/>
      <c r="I17" s="5"/>
      <c r="K17" s="6">
        <f xml:space="preserve">  (B17* 206264.806247096) - (C17/I27)</f>
        <v>0.38709281961200759</v>
      </c>
    </row>
    <row r="18" spans="2:11">
      <c r="B18">
        <v>8.7279448999999995E-2</v>
      </c>
      <c r="C18">
        <v>358740</v>
      </c>
      <c r="E18" s="4">
        <f t="shared" si="5"/>
        <v>5.0007440659273117</v>
      </c>
      <c r="F18" s="4">
        <f t="shared" ref="F18:F25" si="6" xml:space="preserve"> (B18-B17 ) * 57.2957795130823</f>
        <v>-14.998344163479954</v>
      </c>
      <c r="G18" s="6">
        <f t="shared" ref="G18:G25" si="7" xml:space="preserve">  (B18-B17 ) * 206264.806247096</f>
        <v>-53994.038988527769</v>
      </c>
      <c r="H18">
        <f t="shared" ref="H18:H25" si="8">C18-C17</f>
        <v>-1075746</v>
      </c>
      <c r="I18" s="5">
        <f t="shared" ref="I18:I25" si="9" xml:space="preserve"> H18/ ((B18-B17 ) * 206264.806247096)</f>
        <v>19.923421550822788</v>
      </c>
      <c r="K18" s="6">
        <f xml:space="preserve">  (B18* 206264.806247096) - (C18/I27)</f>
        <v>-2.351467817894445</v>
      </c>
    </row>
    <row r="19" spans="2:11">
      <c r="B19">
        <v>-0.174472355</v>
      </c>
      <c r="C19">
        <v>-717156</v>
      </c>
      <c r="E19" s="4">
        <f t="shared" si="5"/>
        <v>-9.9965295832082219</v>
      </c>
      <c r="F19" s="4">
        <f t="shared" si="6"/>
        <v>-14.997273649135533</v>
      </c>
      <c r="G19" s="6">
        <f t="shared" si="7"/>
        <v>-53990.185136887849</v>
      </c>
      <c r="H19">
        <f t="shared" si="8"/>
        <v>-1075896</v>
      </c>
      <c r="I19" s="5">
        <f t="shared" si="9"/>
        <v>19.927621979294027</v>
      </c>
      <c r="K19" s="6">
        <f xml:space="preserve">  (B19* 206264.806247096) - (C19/I27)</f>
        <v>6.2922686206875369</v>
      </c>
    </row>
    <row r="20" spans="2:11">
      <c r="B20">
        <v>-0.69796848899999997</v>
      </c>
      <c r="C20">
        <v>-2868953</v>
      </c>
      <c r="E20" s="4">
        <f t="shared" si="5"/>
        <v>-39.990648652823211</v>
      </c>
      <c r="F20" s="4">
        <f t="shared" si="6"/>
        <v>-29.994119069614985</v>
      </c>
      <c r="G20" s="6">
        <f t="shared" si="7"/>
        <v>-107978.8286506138</v>
      </c>
      <c r="H20">
        <f t="shared" si="8"/>
        <v>-2151797</v>
      </c>
      <c r="I20" s="5">
        <f t="shared" si="9"/>
        <v>19.927952793066055</v>
      </c>
      <c r="K20" s="6">
        <f xml:space="preserve">  (B20* 206264.806247096) - (C20/I27)</f>
        <v>25.37231284097652</v>
      </c>
    </row>
    <row r="21" spans="2:11">
      <c r="B21">
        <v>0.34906114799999999</v>
      </c>
      <c r="C21">
        <v>1434454</v>
      </c>
      <c r="E21" s="4">
        <f t="shared" si="5"/>
        <v>19.999730572391389</v>
      </c>
      <c r="F21" s="4">
        <f t="shared" si="6"/>
        <v>59.990379225214603</v>
      </c>
      <c r="G21" s="6">
        <f t="shared" si="7"/>
        <v>215965.36521077229</v>
      </c>
      <c r="H21">
        <f t="shared" si="8"/>
        <v>4303407</v>
      </c>
      <c r="I21" s="5">
        <f t="shared" si="9"/>
        <v>19.926375675099905</v>
      </c>
      <c r="K21" s="6">
        <f xml:space="preserve">  (B21* 206264.806247096) - (C21/I27)</f>
        <v>4.3055959221674129</v>
      </c>
    </row>
    <row r="22" spans="2:11">
      <c r="B22">
        <v>0.61092185600000004</v>
      </c>
      <c r="C22">
        <v>2510368</v>
      </c>
      <c r="E22" s="4">
        <f t="shared" si="5"/>
        <v>35.003243961099017</v>
      </c>
      <c r="F22" s="4">
        <f t="shared" si="6"/>
        <v>15.00351338870763</v>
      </c>
      <c r="G22" s="6">
        <f t="shared" si="7"/>
        <v>54012.648199347394</v>
      </c>
      <c r="H22">
        <f t="shared" si="8"/>
        <v>1075914</v>
      </c>
      <c r="I22" s="5">
        <f t="shared" si="9"/>
        <v>19.919667630979067</v>
      </c>
      <c r="K22" s="6">
        <f xml:space="preserve">  (B22* 206264.806247096) - (C22/I27)</f>
        <v>17.221508490794804</v>
      </c>
    </row>
    <row r="23" spans="2:11">
      <c r="B23">
        <v>0.87272544200000002</v>
      </c>
      <c r="C23">
        <v>3586255</v>
      </c>
      <c r="E23" s="4">
        <f t="shared" si="5"/>
        <v>50.003484500289296</v>
      </c>
      <c r="F23" s="4">
        <f t="shared" si="6"/>
        <v>15.00024053919028</v>
      </c>
      <c r="G23" s="6">
        <f t="shared" si="7"/>
        <v>54000.865941084936</v>
      </c>
      <c r="H23">
        <f t="shared" si="8"/>
        <v>1075887</v>
      </c>
      <c r="I23" s="5">
        <f t="shared" si="9"/>
        <v>19.923513840940906</v>
      </c>
      <c r="K23" s="6">
        <f xml:space="preserve">  (B23* 206264.806247096) - (C23/I27)</f>
        <v>19.71028297545854</v>
      </c>
    </row>
    <row r="24" spans="2:11">
      <c r="B24">
        <v>1.0472567180000001</v>
      </c>
      <c r="C24">
        <v>4303515</v>
      </c>
      <c r="E24" s="4">
        <f t="shared" si="5"/>
        <v>60.003390008122217</v>
      </c>
      <c r="F24" s="4">
        <f t="shared" si="6"/>
        <v>9.9999055078329171</v>
      </c>
      <c r="G24" s="6">
        <f t="shared" si="7"/>
        <v>35999.659828198455</v>
      </c>
      <c r="H24">
        <f t="shared" si="8"/>
        <v>717260</v>
      </c>
      <c r="I24" s="5">
        <f t="shared" si="9"/>
        <v>19.924077155811673</v>
      </c>
      <c r="K24" s="6">
        <f xml:space="preserve">  (B24* 206264.806247096) - (C24/I27)</f>
        <v>20.351620834582718</v>
      </c>
    </row>
    <row r="25" spans="2:11">
      <c r="B25">
        <v>0.34912574299999999</v>
      </c>
      <c r="C25">
        <v>1434631</v>
      </c>
      <c r="E25" s="4">
        <f t="shared" si="5"/>
        <v>20.003431593269035</v>
      </c>
      <c r="F25" s="4">
        <f t="shared" si="6"/>
        <v>-39.999958414853175</v>
      </c>
      <c r="G25" s="6">
        <f t="shared" si="7"/>
        <v>-143999.85029347125</v>
      </c>
      <c r="H25">
        <f t="shared" si="8"/>
        <v>-2868884</v>
      </c>
      <c r="I25" s="5">
        <f t="shared" si="9"/>
        <v>19.922826267896969</v>
      </c>
      <c r="K25" s="6">
        <f xml:space="preserve">  (B25* 206264.806247096) - (C25/I27)</f>
        <v>8.7457054670230718</v>
      </c>
    </row>
    <row r="27" spans="2:11">
      <c r="H27" t="s">
        <v>17</v>
      </c>
      <c r="I27" s="8">
        <f>AVERAGE(I18:I25)</f>
        <v>19.92443211173892</v>
      </c>
    </row>
    <row r="28" spans="2:11">
      <c r="H28" t="s">
        <v>33</v>
      </c>
      <c r="I28">
        <f>STDEV(I18:I25)</f>
        <v>2.7676021146280871E-3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8"/>
  <sheetViews>
    <sheetView workbookViewId="0">
      <selection activeCell="A2" sqref="A2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40764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-1.1864E-5</v>
      </c>
      <c r="C3">
        <v>-53</v>
      </c>
      <c r="E3" s="4">
        <f t="shared" ref="E3:E11" si="0">B3*3.819718634205</f>
        <v>-4.5317141876208122E-5</v>
      </c>
      <c r="F3" s="4"/>
      <c r="G3" s="4"/>
      <c r="I3" s="5"/>
      <c r="K3" s="6">
        <f xml:space="preserve">  (B3* 206264.806247096) - (C3/I13)</f>
        <v>0.20854254336245903</v>
      </c>
    </row>
    <row r="4" spans="1:11">
      <c r="B4">
        <v>-0.26184863200000003</v>
      </c>
      <c r="C4">
        <v>-1077836</v>
      </c>
      <c r="E4" s="4">
        <f t="shared" si="0"/>
        <v>-1.0001880989914878</v>
      </c>
      <c r="F4" s="4">
        <f t="shared" ref="F4:F11" si="1" xml:space="preserve"> (B4-B3 ) * 3.819718634205</f>
        <v>-1.0001427818496116</v>
      </c>
      <c r="G4" s="6">
        <f t="shared" ref="G4:G11" si="2" xml:space="preserve">  (B4-B3 ) * 206264.806247096</f>
        <v>-54007.710219885841</v>
      </c>
      <c r="H4">
        <f t="shared" ref="H4:H11" si="3">C4-C3</f>
        <v>-1077783</v>
      </c>
      <c r="I4" s="5">
        <f t="shared" ref="I4:I11" si="4" xml:space="preserve"> H4/ ((B4-B3 ) * 206264.806247096)</f>
        <v>19.956095076275911</v>
      </c>
      <c r="K4" s="6">
        <f xml:space="preserve">  (B4* 206264.806247096) - (C4/I13)</f>
        <v>-3.0857406919967616</v>
      </c>
    </row>
    <row r="5" spans="1:11">
      <c r="B5">
        <v>-0.52364866499999996</v>
      </c>
      <c r="C5">
        <v>-2155689</v>
      </c>
      <c r="E5" s="4">
        <f t="shared" si="0"/>
        <v>-2.0001905634770716</v>
      </c>
      <c r="F5" s="4">
        <f t="shared" si="1"/>
        <v>-1.0000024644855836</v>
      </c>
      <c r="G5" s="6">
        <f t="shared" si="2"/>
        <v>-54000.133082228327</v>
      </c>
      <c r="H5">
        <f t="shared" si="3"/>
        <v>-1077853</v>
      </c>
      <c r="I5" s="5">
        <f t="shared" si="4"/>
        <v>19.960191549133903</v>
      </c>
      <c r="K5" s="6">
        <f xml:space="preserve">  (B5* 206264.806247096) - (C5/I13)</f>
        <v>4.7046000382106286</v>
      </c>
    </row>
    <row r="6" spans="1:11">
      <c r="B6">
        <v>-1.0471624850000001</v>
      </c>
      <c r="C6">
        <v>-4311340</v>
      </c>
      <c r="E6" s="4">
        <f t="shared" si="0"/>
        <v>-3.999866056994914</v>
      </c>
      <c r="F6" s="4">
        <f t="shared" si="1"/>
        <v>-1.9996754935178427</v>
      </c>
      <c r="G6" s="6">
        <f t="shared" si="2"/>
        <v>-107982.47664997712</v>
      </c>
      <c r="H6">
        <f t="shared" si="3"/>
        <v>-2155651</v>
      </c>
      <c r="I6" s="5">
        <f t="shared" si="4"/>
        <v>19.962970538150337</v>
      </c>
      <c r="K6" s="6">
        <f xml:space="preserve">  (B6* 206264.806247096) - (C6/I13)</f>
        <v>35.31891387901851</v>
      </c>
    </row>
    <row r="7" spans="1:11">
      <c r="B7">
        <v>-3.7951000000000003E-5</v>
      </c>
      <c r="C7">
        <v>58</v>
      </c>
      <c r="E7" s="4">
        <f t="shared" si="0"/>
        <v>-1.4496214188671397E-4</v>
      </c>
      <c r="F7" s="4">
        <f t="shared" si="1"/>
        <v>3.9997210948530277</v>
      </c>
      <c r="G7" s="6">
        <f t="shared" si="2"/>
        <v>215984.93912209073</v>
      </c>
      <c r="H7">
        <f t="shared" si="3"/>
        <v>4311398</v>
      </c>
      <c r="I7" s="5">
        <f t="shared" si="4"/>
        <v>19.961567771921715</v>
      </c>
      <c r="K7" s="6">
        <f xml:space="preserve">  (B7* 206264.806247096) - (C7/I13)</f>
        <v>-10.734158602851926</v>
      </c>
    </row>
    <row r="8" spans="1:11">
      <c r="B8">
        <v>0.26182809699999998</v>
      </c>
      <c r="C8">
        <v>1077897</v>
      </c>
      <c r="E8" s="4">
        <f t="shared" si="0"/>
        <v>1.0001096610693343</v>
      </c>
      <c r="F8" s="4">
        <f t="shared" si="1"/>
        <v>1.0002546232112208</v>
      </c>
      <c r="G8" s="6">
        <f t="shared" si="2"/>
        <v>54013.749653412735</v>
      </c>
      <c r="H8">
        <f t="shared" si="3"/>
        <v>1077839</v>
      </c>
      <c r="I8" s="5">
        <f t="shared" si="4"/>
        <v>19.954900500633901</v>
      </c>
      <c r="K8" s="6">
        <f xml:space="preserve">  (B8* 206264.806247096) - (C8/I13)</f>
        <v>-4.2064308870467357</v>
      </c>
    </row>
    <row r="9" spans="1:11">
      <c r="B9">
        <v>0.52369946899999997</v>
      </c>
      <c r="C9">
        <v>2155705</v>
      </c>
      <c r="E9" s="4">
        <f t="shared" si="0"/>
        <v>2.0003846204625635</v>
      </c>
      <c r="F9" s="4">
        <f t="shared" si="1"/>
        <v>1.0002749593932294</v>
      </c>
      <c r="G9" s="6">
        <f t="shared" si="2"/>
        <v>54014.847807241204</v>
      </c>
      <c r="H9">
        <f t="shared" si="3"/>
        <v>1077808</v>
      </c>
      <c r="I9" s="5">
        <f t="shared" si="4"/>
        <v>19.953920889424584</v>
      </c>
      <c r="K9" s="6">
        <f xml:space="preserve">  (B9* 206264.806247096) - (C9/I13)</f>
        <v>4.972766022227006</v>
      </c>
    </row>
    <row r="10" spans="1:11">
      <c r="B10">
        <v>1.0474257090000001</v>
      </c>
      <c r="C10">
        <v>4311305</v>
      </c>
      <c r="E10" s="4">
        <f t="shared" si="0"/>
        <v>4.0008714986126845</v>
      </c>
      <c r="F10" s="4">
        <f t="shared" si="1"/>
        <v>2.0004868781501206</v>
      </c>
      <c r="G10" s="6">
        <f t="shared" si="2"/>
        <v>108026.29142012013</v>
      </c>
      <c r="H10">
        <f t="shared" si="3"/>
        <v>2155600</v>
      </c>
      <c r="I10" s="5">
        <f t="shared" si="4"/>
        <v>19.954401578193167</v>
      </c>
      <c r="K10" s="6">
        <f xml:space="preserve">  (B10* 206264.806247096) - (C10/I13)</f>
        <v>20.72867663463694</v>
      </c>
    </row>
    <row r="11" spans="1:11">
      <c r="B11">
        <v>-7.2022999999999998E-5</v>
      </c>
      <c r="C11">
        <v>-92</v>
      </c>
      <c r="E11" s="4">
        <f t="shared" si="0"/>
        <v>-2.751075951913467E-4</v>
      </c>
      <c r="F11" s="4">
        <f t="shared" si="1"/>
        <v>-4.0011466062078753</v>
      </c>
      <c r="G11" s="6">
        <f t="shared" si="2"/>
        <v>-216061.91673525251</v>
      </c>
      <c r="H11">
        <f t="shared" si="3"/>
        <v>-4311397</v>
      </c>
      <c r="I11" s="5">
        <f t="shared" si="4"/>
        <v>19.954451321853682</v>
      </c>
      <c r="K11" s="6">
        <f xml:space="preserve">  (B11* 206264.806247096) - (C11/I13)</f>
        <v>-10.245970992591641</v>
      </c>
    </row>
    <row r="12" spans="1:11">
      <c r="B12" s="8"/>
    </row>
    <row r="13" spans="1:11">
      <c r="H13" t="s">
        <v>17</v>
      </c>
      <c r="I13" s="8">
        <f>AVERAGE(I4:I11)</f>
        <v>19.957312403198401</v>
      </c>
    </row>
    <row r="14" spans="1:11">
      <c r="H14" t="s">
        <v>33</v>
      </c>
      <c r="I14">
        <f>STDEV(I4:I11)</f>
        <v>3.6620124949197606E-3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0.34905634299999999</v>
      </c>
      <c r="C17">
        <v>1434507</v>
      </c>
      <c r="E17" s="4">
        <f t="shared" ref="E17:E25" si="5">B17*57.2957795130823</f>
        <v>19.999455266170827</v>
      </c>
      <c r="F17" s="4"/>
      <c r="G17" s="4"/>
      <c r="I17" s="5"/>
      <c r="K17" s="6">
        <f xml:space="preserve">  (B17* 206264.806247096) - (C17/I27)</f>
        <v>-1.3738436831918079</v>
      </c>
    </row>
    <row r="18" spans="2:11">
      <c r="B18">
        <v>8.7258629000000004E-2</v>
      </c>
      <c r="C18">
        <v>358694</v>
      </c>
      <c r="E18" s="4">
        <f t="shared" si="5"/>
        <v>4.9995511677978497</v>
      </c>
      <c r="F18" s="4">
        <f t="shared" ref="F18:F25" si="6" xml:space="preserve"> (B18-B17 ) * 57.2957795130823</f>
        <v>-14.999904098372978</v>
      </c>
      <c r="G18" s="6">
        <f t="shared" ref="G18:G25" si="7" xml:space="preserve">  (B18-B17 ) * 206264.806247096</f>
        <v>-53999.654754142648</v>
      </c>
      <c r="H18">
        <f t="shared" ref="H18:H25" si="8">C18-C17</f>
        <v>-1075813</v>
      </c>
      <c r="I18" s="5">
        <f t="shared" ref="I18:I25" si="9" xml:space="preserve"> H18/ ((B18-B17 ) * 206264.806247096)</f>
        <v>19.922590336884841</v>
      </c>
      <c r="K18" s="6">
        <f xml:space="preserve">  (B18* 206264.806247096) - (C18/I27)</f>
        <v>-4.8443445260199951</v>
      </c>
    </row>
    <row r="19" spans="2:11">
      <c r="B19">
        <v>-0.17450865700000001</v>
      </c>
      <c r="C19">
        <v>-717223</v>
      </c>
      <c r="E19" s="4">
        <f t="shared" si="5"/>
        <v>-9.9986095345961079</v>
      </c>
      <c r="F19" s="4">
        <f t="shared" si="6"/>
        <v>-14.998160702393955</v>
      </c>
      <c r="G19" s="6">
        <f t="shared" si="7"/>
        <v>-53993.378528618166</v>
      </c>
      <c r="H19">
        <f t="shared" si="8"/>
        <v>-1075917</v>
      </c>
      <c r="I19" s="5">
        <f t="shared" si="9"/>
        <v>19.926832313886983</v>
      </c>
      <c r="K19" s="6">
        <f xml:space="preserve">  (B19* 206264.806247096) - (C19/I27)</f>
        <v>3.1812493730176357</v>
      </c>
    </row>
    <row r="20" spans="2:11">
      <c r="B20">
        <v>-0.69801760300000004</v>
      </c>
      <c r="C20">
        <v>-2869032</v>
      </c>
      <c r="E20" s="4">
        <f t="shared" si="5"/>
        <v>-39.993462677738215</v>
      </c>
      <c r="F20" s="4">
        <f t="shared" si="6"/>
        <v>-29.994853143142109</v>
      </c>
      <c r="G20" s="6">
        <f t="shared" si="7"/>
        <v>-107981.47131531144</v>
      </c>
      <c r="H20">
        <f t="shared" si="8"/>
        <v>-2151809</v>
      </c>
      <c r="I20" s="5">
        <f t="shared" si="9"/>
        <v>19.927576220151764</v>
      </c>
      <c r="K20" s="6">
        <f xml:space="preserve">  (B20* 206264.806247096) - (C20/I27)</f>
        <v>23.263402841781499</v>
      </c>
    </row>
    <row r="21" spans="2:11">
      <c r="B21">
        <v>0.34906862100000002</v>
      </c>
      <c r="C21">
        <v>1434492</v>
      </c>
      <c r="E21" s="4">
        <f t="shared" si="5"/>
        <v>20.00015874375169</v>
      </c>
      <c r="F21" s="4">
        <f t="shared" si="6"/>
        <v>59.993621421489912</v>
      </c>
      <c r="G21" s="6">
        <f t="shared" si="7"/>
        <v>215977.03711736339</v>
      </c>
      <c r="H21">
        <f t="shared" si="8"/>
        <v>4303524</v>
      </c>
      <c r="I21" s="5">
        <f t="shared" si="9"/>
        <v>19.925840531192378</v>
      </c>
      <c r="K21" s="6">
        <f xml:space="preserve">  (B21* 206264.806247096) - (C21/I27)</f>
        <v>1.9115413604013156</v>
      </c>
    </row>
    <row r="22" spans="2:11">
      <c r="B22">
        <v>0.61094000599999998</v>
      </c>
      <c r="C22">
        <v>2510427</v>
      </c>
      <c r="E22" s="4">
        <f t="shared" si="5"/>
        <v>35.00428387949718</v>
      </c>
      <c r="F22" s="4">
        <f t="shared" si="6"/>
        <v>15.004125135745486</v>
      </c>
      <c r="G22" s="6">
        <f t="shared" si="7"/>
        <v>54014.850488683674</v>
      </c>
      <c r="H22">
        <f t="shared" si="8"/>
        <v>1075935</v>
      </c>
      <c r="I22" s="5">
        <f t="shared" si="9"/>
        <v>19.919244249790392</v>
      </c>
      <c r="K22" s="6">
        <f xml:space="preserve">  (B22* 206264.806247096) - (C22/I27)</f>
        <v>14.45446862388053</v>
      </c>
    </row>
    <row r="23" spans="2:11">
      <c r="B23">
        <v>0.87275480400000005</v>
      </c>
      <c r="C23">
        <v>3586326</v>
      </c>
      <c r="E23" s="4">
        <f t="shared" si="5"/>
        <v>50.005166818967361</v>
      </c>
      <c r="F23" s="4">
        <f t="shared" si="6"/>
        <v>15.000882939470186</v>
      </c>
      <c r="G23" s="6">
        <f t="shared" si="7"/>
        <v>54003.178582092594</v>
      </c>
      <c r="H23">
        <f t="shared" si="8"/>
        <v>1075899</v>
      </c>
      <c r="I23" s="5">
        <f t="shared" si="9"/>
        <v>19.922882842247496</v>
      </c>
      <c r="K23" s="6">
        <f xml:space="preserve">  (B23* 206264.806247096) - (C23/I27)</f>
        <v>17.132367102283752</v>
      </c>
    </row>
    <row r="24" spans="2:11">
      <c r="B24">
        <v>1.0472908839999999</v>
      </c>
      <c r="C24">
        <v>4303591</v>
      </c>
      <c r="E24" s="4">
        <f t="shared" si="5"/>
        <v>60.005347575725047</v>
      </c>
      <c r="F24" s="4">
        <f t="shared" si="6"/>
        <v>10.000180756757686</v>
      </c>
      <c r="G24" s="6">
        <f t="shared" si="7"/>
        <v>36000.650724327621</v>
      </c>
      <c r="H24">
        <f t="shared" si="8"/>
        <v>717265</v>
      </c>
      <c r="I24" s="5">
        <f t="shared" si="9"/>
        <v>19.92366764402135</v>
      </c>
      <c r="K24" s="6">
        <f xml:space="preserve">  (B24* 206264.806247096) - (C24/I27)</f>
        <v>17.499493403942324</v>
      </c>
    </row>
    <row r="25" spans="2:11">
      <c r="B25">
        <v>0.34911826899999998</v>
      </c>
      <c r="C25">
        <v>1434607</v>
      </c>
      <c r="E25" s="4">
        <f t="shared" si="5"/>
        <v>20.003003364612955</v>
      </c>
      <c r="F25" s="4">
        <f t="shared" si="6"/>
        <v>-40.002344211112096</v>
      </c>
      <c r="G25" s="6">
        <f t="shared" si="7"/>
        <v>-144008.43916000336</v>
      </c>
      <c r="H25">
        <f t="shared" si="8"/>
        <v>-2868984</v>
      </c>
      <c r="I25" s="5">
        <f t="shared" si="9"/>
        <v>19.922332446172547</v>
      </c>
      <c r="K25" s="6">
        <f xml:space="preserve">  (B25* 206264.806247096) - (C25/I27)</f>
        <v>6.3802056917484151</v>
      </c>
    </row>
    <row r="27" spans="2:11">
      <c r="H27" t="s">
        <v>17</v>
      </c>
      <c r="I27" s="8">
        <f>AVERAGE(I18:I25)</f>
        <v>19.923870823043472</v>
      </c>
    </row>
    <row r="28" spans="2:11">
      <c r="H28" t="s">
        <v>33</v>
      </c>
      <c r="I28">
        <f>STDEV(I18:I25)</f>
        <v>2.7466593208064259E-3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40661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-1.4525999999999999E-5</v>
      </c>
      <c r="C3">
        <v>-49</v>
      </c>
      <c r="E3" s="4">
        <f t="shared" ref="E3:E11" si="0">B3*3.819718634205</f>
        <v>-5.548523288046183E-5</v>
      </c>
      <c r="F3" s="4"/>
      <c r="G3" s="4"/>
      <c r="I3" s="5"/>
      <c r="K3" s="6">
        <f xml:space="preserve">  (B3* 206264.806247096) - (C3/I13)</f>
        <v>-0.54121803117574174</v>
      </c>
    </row>
    <row r="4" spans="1:11">
      <c r="B4">
        <v>-0.26173896099999999</v>
      </c>
      <c r="C4">
        <v>-1077474</v>
      </c>
      <c r="E4" s="4">
        <f t="shared" si="0"/>
        <v>-0.9997691866291557</v>
      </c>
      <c r="F4" s="4">
        <f t="shared" ref="F4:F11" si="1" xml:space="preserve"> (B4-B3 ) * 3.819718634205</f>
        <v>-0.99971370139627524</v>
      </c>
      <c r="G4" s="6">
        <f t="shared" ref="G4:G11" si="2" xml:space="preserve">  (B4-B3 ) * 206264.806247096</f>
        <v>-53984.539875405673</v>
      </c>
      <c r="H4">
        <f t="shared" ref="H4:H11" si="3">C4-C3</f>
        <v>-1077425</v>
      </c>
      <c r="I4" s="5">
        <f t="shared" ref="I4:I11" si="4" xml:space="preserve"> H4/ ((B4-B3 ) * 206264.806247096)</f>
        <v>19.958028770582413</v>
      </c>
      <c r="K4" s="6">
        <f xml:space="preserve">  (B4* 206264.806247096) - (C4/I13)</f>
        <v>-4.2296094085031655</v>
      </c>
    </row>
    <row r="5" spans="1:11">
      <c r="B5">
        <v>-0.52341761200000003</v>
      </c>
      <c r="C5">
        <v>-2154946</v>
      </c>
      <c r="E5" s="4">
        <f t="shared" si="0"/>
        <v>-1.9993080060274828</v>
      </c>
      <c r="F5" s="4">
        <f t="shared" si="1"/>
        <v>-0.99953881939832701</v>
      </c>
      <c r="G5" s="6">
        <f t="shared" si="2"/>
        <v>-53975.096247516463</v>
      </c>
      <c r="H5">
        <f t="shared" si="3"/>
        <v>-1077472</v>
      </c>
      <c r="I5" s="5">
        <f t="shared" si="4"/>
        <v>19.962391452883743</v>
      </c>
      <c r="K5" s="6">
        <f xml:space="preserve">  (B5* 206264.806247096) - (C5/I13)</f>
        <v>3.8804081969574327</v>
      </c>
    </row>
    <row r="6" spans="1:11">
      <c r="B6">
        <v>-1.0467163509999999</v>
      </c>
      <c r="C6">
        <v>-4309842</v>
      </c>
      <c r="E6" s="4">
        <f t="shared" si="0"/>
        <v>-3.9981619506417609</v>
      </c>
      <c r="F6" s="4">
        <f t="shared" si="1"/>
        <v>-1.9988539446142783</v>
      </c>
      <c r="G6" s="6">
        <f t="shared" si="2"/>
        <v>-107938.11300918464</v>
      </c>
      <c r="H6">
        <f t="shared" si="3"/>
        <v>-2154896</v>
      </c>
      <c r="I6" s="5">
        <f t="shared" si="4"/>
        <v>19.964180769184246</v>
      </c>
      <c r="K6" s="6">
        <f xml:space="preserve">  (B6* 206264.806247096) - (C6/I13)</f>
        <v>29.775046437222045</v>
      </c>
    </row>
    <row r="7" spans="1:11">
      <c r="B7">
        <v>-2.5174E-5</v>
      </c>
      <c r="C7">
        <v>-3</v>
      </c>
      <c r="E7" s="4">
        <f t="shared" si="0"/>
        <v>-9.6157596897476671E-5</v>
      </c>
      <c r="F7" s="4">
        <f t="shared" si="1"/>
        <v>3.998065793044864</v>
      </c>
      <c r="G7" s="6">
        <f t="shared" si="2"/>
        <v>215895.55282444987</v>
      </c>
      <c r="H7">
        <f t="shared" si="3"/>
        <v>4309839</v>
      </c>
      <c r="I7" s="5">
        <f t="shared" si="4"/>
        <v>19.962611288730152</v>
      </c>
      <c r="K7" s="6">
        <f xml:space="preserve">  (B7* 206264.806247096) - (C7/I13)</f>
        <v>-5.0422050562785028</v>
      </c>
    </row>
    <row r="8" spans="1:11">
      <c r="B8">
        <v>0.26171895899999997</v>
      </c>
      <c r="C8">
        <v>1077478</v>
      </c>
      <c r="E8" s="4">
        <f t="shared" si="0"/>
        <v>0.99969278461703426</v>
      </c>
      <c r="F8" s="4">
        <f t="shared" si="1"/>
        <v>0.99978894221393189</v>
      </c>
      <c r="G8" s="6">
        <f t="shared" si="2"/>
        <v>53988.602879559126</v>
      </c>
      <c r="H8">
        <f t="shared" si="3"/>
        <v>1077481</v>
      </c>
      <c r="I8" s="5">
        <f t="shared" si="4"/>
        <v>19.957564051133282</v>
      </c>
      <c r="K8" s="6">
        <f xml:space="preserve">  (B8* 206264.806247096) - (C8/I13)</f>
        <v>-9.6506147638137918E-2</v>
      </c>
    </row>
    <row r="9" spans="1:11">
      <c r="B9">
        <v>0.52346628699999997</v>
      </c>
      <c r="C9">
        <v>2154930</v>
      </c>
      <c r="E9" s="4">
        <f t="shared" si="0"/>
        <v>1.9994939308320026</v>
      </c>
      <c r="F9" s="4">
        <f t="shared" si="1"/>
        <v>0.99980114621496818</v>
      </c>
      <c r="G9" s="6">
        <f t="shared" si="2"/>
        <v>53989.261895615091</v>
      </c>
      <c r="H9">
        <f t="shared" si="3"/>
        <v>1077452</v>
      </c>
      <c r="I9" s="5">
        <f t="shared" si="4"/>
        <v>19.956783296707908</v>
      </c>
      <c r="K9" s="6">
        <f xml:space="preserve">  (B9* 206264.806247096) - (C9/I13)</f>
        <v>6.9611588534316979</v>
      </c>
    </row>
    <row r="10" spans="1:11">
      <c r="B10">
        <v>1.046947099</v>
      </c>
      <c r="C10">
        <v>4309788</v>
      </c>
      <c r="E10" s="4">
        <f t="shared" si="0"/>
        <v>3.999043343077167</v>
      </c>
      <c r="F10" s="4">
        <f t="shared" si="1"/>
        <v>1.9995494122451647</v>
      </c>
      <c r="G10" s="6">
        <f t="shared" si="2"/>
        <v>107975.6682612525</v>
      </c>
      <c r="H10">
        <f t="shared" si="3"/>
        <v>2154858</v>
      </c>
      <c r="I10" s="5">
        <f t="shared" si="4"/>
        <v>19.956885052901121</v>
      </c>
      <c r="K10" s="6">
        <f xml:space="preserve">  (B10* 206264.806247096) - (C10/I13)</f>
        <v>20.525638246064773</v>
      </c>
    </row>
    <row r="11" spans="1:11">
      <c r="B11">
        <v>-6.1908000000000004E-5</v>
      </c>
      <c r="C11">
        <v>-82</v>
      </c>
      <c r="E11" s="4">
        <f t="shared" si="0"/>
        <v>-2.3647114120636315E-4</v>
      </c>
      <c r="F11" s="4">
        <f t="shared" si="1"/>
        <v>-3.9992798142183732</v>
      </c>
      <c r="G11" s="6">
        <f t="shared" si="2"/>
        <v>-215961.10996781939</v>
      </c>
      <c r="H11">
        <f t="shared" si="3"/>
        <v>-4309870</v>
      </c>
      <c r="I11" s="5">
        <f t="shared" si="4"/>
        <v>19.956694983843242</v>
      </c>
      <c r="K11" s="6">
        <f xml:space="preserve">  (B11* 206264.806247096) - (C11/I13)</f>
        <v>-8.661100142730831</v>
      </c>
    </row>
    <row r="12" spans="1:11">
      <c r="B12" s="8"/>
    </row>
    <row r="13" spans="1:11">
      <c r="H13" t="s">
        <v>17</v>
      </c>
      <c r="I13" s="8">
        <f>AVERAGE(I4:I11)</f>
        <v>19.959392458245762</v>
      </c>
    </row>
    <row r="14" spans="1:11">
      <c r="H14" t="s">
        <v>33</v>
      </c>
      <c r="I14">
        <f>STDEV(I4:I11)</f>
        <v>3.1134879482392751E-3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0.34904619999999997</v>
      </c>
      <c r="C17">
        <v>1434574</v>
      </c>
      <c r="E17" s="4">
        <f t="shared" ref="E17:E25" si="5">B17*57.2957795130823</f>
        <v>19.998874115079225</v>
      </c>
      <c r="F17" s="4"/>
      <c r="G17" s="4"/>
      <c r="I17" s="5"/>
      <c r="K17" s="6">
        <f xml:space="preserve">  (B17* 206264.806247096) - (C17/I27)</f>
        <v>-5.9682805597112747</v>
      </c>
    </row>
    <row r="18" spans="2:11">
      <c r="B18">
        <v>8.7258629000000004E-2</v>
      </c>
      <c r="C18">
        <v>358767</v>
      </c>
      <c r="E18" s="4">
        <f t="shared" si="5"/>
        <v>4.9995511677978497</v>
      </c>
      <c r="F18" s="4">
        <f t="shared" ref="F18:F25" si="6" xml:space="preserve"> (B18-B17 ) * 57.2957795130823</f>
        <v>-14.999322947281374</v>
      </c>
      <c r="G18" s="6">
        <f t="shared" ref="G18:G25" si="7" xml:space="preserve">  (B18-B17 ) * 206264.806247096</f>
        <v>-53997.562610212881</v>
      </c>
      <c r="H18">
        <f t="shared" ref="H18:H25" si="8">C18-C17</f>
        <v>-1075807</v>
      </c>
      <c r="I18" s="5">
        <f t="shared" ref="I18:I25" si="9" xml:space="preserve"> H18/ ((B18-B17 ) * 206264.806247096)</f>
        <v>19.923251124607727</v>
      </c>
      <c r="K18" s="6">
        <f xml:space="preserve">  (B18* 206264.806247096) - (C18/I27)</f>
        <v>-8.2930902549996972</v>
      </c>
    </row>
    <row r="19" spans="2:11">
      <c r="B19">
        <v>-0.17452146900000001</v>
      </c>
      <c r="C19">
        <v>-717217</v>
      </c>
      <c r="E19" s="4">
        <f t="shared" si="5"/>
        <v>-9.9993436081232279</v>
      </c>
      <c r="F19" s="4">
        <f t="shared" si="6"/>
        <v>-14.998894775921078</v>
      </c>
      <c r="G19" s="6">
        <f t="shared" si="7"/>
        <v>-53996.021193315813</v>
      </c>
      <c r="H19">
        <f t="shared" si="8"/>
        <v>-1075984</v>
      </c>
      <c r="I19" s="5">
        <f t="shared" si="9"/>
        <v>19.927097890190407</v>
      </c>
      <c r="K19" s="6">
        <f xml:space="preserve">  (B19* 206264.806247096) - (C19/I27)</f>
        <v>-0.19277334440994309</v>
      </c>
    </row>
    <row r="20" spans="2:11">
      <c r="B20">
        <v>-0.69806938500000004</v>
      </c>
      <c r="C20">
        <v>-2869174</v>
      </c>
      <c r="E20" s="4">
        <f t="shared" si="5"/>
        <v>-39.996429567792966</v>
      </c>
      <c r="F20" s="4">
        <f t="shared" si="6"/>
        <v>-29.997085959669736</v>
      </c>
      <c r="G20" s="6">
        <f t="shared" si="7"/>
        <v>-107989.5094548109</v>
      </c>
      <c r="H20">
        <f t="shared" si="8"/>
        <v>-2151957</v>
      </c>
      <c r="I20" s="5">
        <f t="shared" si="9"/>
        <v>19.927463425514532</v>
      </c>
      <c r="K20" s="6">
        <f xml:space="preserve">  (B20* 206264.806247096) - (C20/I27)</f>
        <v>17.988697343796957</v>
      </c>
    </row>
    <row r="21" spans="2:11">
      <c r="B21">
        <v>0.34905100500000003</v>
      </c>
      <c r="C21">
        <v>1434538</v>
      </c>
      <c r="E21" s="4">
        <f t="shared" si="5"/>
        <v>19.999149421299791</v>
      </c>
      <c r="F21" s="4">
        <f t="shared" si="6"/>
        <v>59.995578989092756</v>
      </c>
      <c r="G21" s="6">
        <f t="shared" si="7"/>
        <v>215984.08436073363</v>
      </c>
      <c r="H21">
        <f t="shared" si="8"/>
        <v>4303712</v>
      </c>
      <c r="I21" s="5">
        <f t="shared" si="9"/>
        <v>19.926060814795964</v>
      </c>
      <c r="K21" s="6">
        <f xml:space="preserve">  (B21* 206264.806247096) - (C21/I27)</f>
        <v>-3.1703219537303085</v>
      </c>
    </row>
    <row r="22" spans="2:11">
      <c r="B22">
        <v>0.61092986299999996</v>
      </c>
      <c r="C22">
        <v>2510527</v>
      </c>
      <c r="E22" s="4">
        <f t="shared" si="5"/>
        <v>35.003702728405578</v>
      </c>
      <c r="F22" s="4">
        <f t="shared" si="6"/>
        <v>15.004553307105786</v>
      </c>
      <c r="G22" s="6">
        <f t="shared" si="7"/>
        <v>54016.391905580756</v>
      </c>
      <c r="H22">
        <f t="shared" si="8"/>
        <v>1075989</v>
      </c>
      <c r="I22" s="5">
        <f t="shared" si="9"/>
        <v>19.919675528880209</v>
      </c>
      <c r="K22" s="6">
        <f xml:space="preserve">  (B22* 206264.806247096) - (C22/I27)</f>
        <v>8.8491211489599664</v>
      </c>
    </row>
    <row r="23" spans="2:11">
      <c r="B23">
        <v>0.87275213399999996</v>
      </c>
      <c r="C23">
        <v>3586484</v>
      </c>
      <c r="E23" s="4">
        <f t="shared" si="5"/>
        <v>50.005013839236057</v>
      </c>
      <c r="F23" s="4">
        <f t="shared" si="6"/>
        <v>15.001311110830482</v>
      </c>
      <c r="G23" s="6">
        <f t="shared" si="7"/>
        <v>54004.719998989662</v>
      </c>
      <c r="H23">
        <f t="shared" si="8"/>
        <v>1075957</v>
      </c>
      <c r="I23" s="5">
        <f t="shared" si="9"/>
        <v>19.92338817829496</v>
      </c>
      <c r="K23" s="6">
        <f xml:space="preserve">  (B23* 206264.806247096) - (C23/I27)</f>
        <v>10.802752071205759</v>
      </c>
    </row>
    <row r="24" spans="2:11">
      <c r="B24">
        <v>1.047302095</v>
      </c>
      <c r="C24">
        <v>4303795</v>
      </c>
      <c r="E24" s="4">
        <f t="shared" si="5"/>
        <v>60.005989918709176</v>
      </c>
      <c r="F24" s="4">
        <f t="shared" si="6"/>
        <v>10.000976079473119</v>
      </c>
      <c r="G24" s="6">
        <f t="shared" si="7"/>
        <v>36003.513886103181</v>
      </c>
      <c r="H24">
        <f t="shared" si="8"/>
        <v>717311</v>
      </c>
      <c r="I24" s="5">
        <f t="shared" si="9"/>
        <v>19.923360877196803</v>
      </c>
      <c r="K24" s="6">
        <f xml:space="preserve">  (B24* 206264.806247096) - (C24/I27)</f>
        <v>12.154519944015192</v>
      </c>
    </row>
    <row r="25" spans="2:11">
      <c r="B25">
        <v>0.34911773499999998</v>
      </c>
      <c r="C25">
        <v>1434728</v>
      </c>
      <c r="E25" s="4">
        <f t="shared" si="5"/>
        <v>20.002972768666694</v>
      </c>
      <c r="F25" s="4">
        <f t="shared" si="6"/>
        <v>-40.003017150042481</v>
      </c>
      <c r="G25" s="6">
        <f t="shared" si="7"/>
        <v>-144010.86174015276</v>
      </c>
      <c r="H25">
        <f t="shared" si="8"/>
        <v>-2869067</v>
      </c>
      <c r="I25" s="5">
        <f t="shared" si="9"/>
        <v>19.922573654040246</v>
      </c>
      <c r="K25" s="6">
        <f xml:space="preserve">  (B25* 206264.806247096) - (C25/I27)</f>
        <v>1.0575430040189531</v>
      </c>
    </row>
    <row r="27" spans="2:11">
      <c r="H27" t="s">
        <v>17</v>
      </c>
      <c r="I27" s="8">
        <f>AVERAGE(I18:I25)</f>
        <v>19.924108936690104</v>
      </c>
    </row>
    <row r="28" spans="2:11">
      <c r="H28" t="s">
        <v>33</v>
      </c>
      <c r="I28">
        <f>STDEV(I18:I25)</f>
        <v>2.6137928462695676E-3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8"/>
  <sheetViews>
    <sheetView workbookViewId="0"/>
  </sheetViews>
  <sheetFormatPr defaultRowHeight="12.5"/>
  <cols>
    <col min="1" max="1" width="8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40192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4.639E-6</v>
      </c>
      <c r="C3">
        <v>26</v>
      </c>
      <c r="E3" s="4">
        <f t="shared" ref="E3:E11" si="0">B3*3.819718634205</f>
        <v>1.7719674744076995E-5</v>
      </c>
      <c r="F3" s="4"/>
      <c r="G3" s="4"/>
      <c r="I3" s="5"/>
      <c r="K3" s="6">
        <f xml:space="preserve">  (B3* 206264.806247096) - (C3/I13)</f>
        <v>-0.3459978050182313</v>
      </c>
    </row>
    <row r="4" spans="1:11">
      <c r="B4">
        <v>-0.26177676</v>
      </c>
      <c r="C4">
        <v>-1077436</v>
      </c>
      <c r="E4" s="4">
        <f t="shared" si="0"/>
        <v>-0.99991356817381005</v>
      </c>
      <c r="F4" s="4">
        <f t="shared" ref="F4:F11" si="1" xml:space="preserve"> (B4-B3 ) * 3.819718634205</f>
        <v>-0.99993128784855401</v>
      </c>
      <c r="G4" s="6">
        <f t="shared" ref="G4:G11" si="2" xml:space="preserve">  (B4-B3 ) * 206264.806247096</f>
        <v>-53996.289543828731</v>
      </c>
      <c r="H4">
        <f t="shared" ref="H4:H11" si="3">C4-C3</f>
        <v>-1077462</v>
      </c>
      <c r="I4" s="5">
        <f t="shared" ref="I4:I11" si="4" xml:space="preserve"> H4/ ((B4-B3 ) * 206264.806247096)</f>
        <v>19.954371107767049</v>
      </c>
      <c r="K4" s="6">
        <f xml:space="preserve">  (B4* 206264.806247096) - (C4/I13)</f>
        <v>-5.0047261634172173</v>
      </c>
    </row>
    <row r="5" spans="1:11">
      <c r="B5">
        <v>-0.52349746900000005</v>
      </c>
      <c r="C5">
        <v>-2154887</v>
      </c>
      <c r="E5" s="4">
        <f t="shared" si="0"/>
        <v>-1.9996130372984546</v>
      </c>
      <c r="F5" s="4">
        <f t="shared" si="1"/>
        <v>-0.99969946912464447</v>
      </c>
      <c r="G5" s="6">
        <f t="shared" si="2"/>
        <v>-53983.771332737611</v>
      </c>
      <c r="H5">
        <f t="shared" si="3"/>
        <v>-1077451</v>
      </c>
      <c r="I5" s="5">
        <f t="shared" si="4"/>
        <v>19.958794530285008</v>
      </c>
      <c r="K5" s="6">
        <f xml:space="preserve">  (B5* 206264.806247096) - (C5/I13)</f>
        <v>2.3035464672575472</v>
      </c>
    </row>
    <row r="6" spans="1:11">
      <c r="B6">
        <v>-1.046912799</v>
      </c>
      <c r="C6">
        <v>-4309813</v>
      </c>
      <c r="E6" s="4">
        <f t="shared" si="0"/>
        <v>-3.9989123267280138</v>
      </c>
      <c r="F6" s="4">
        <f t="shared" si="1"/>
        <v>-1.9992992894295591</v>
      </c>
      <c r="G6" s="6">
        <f t="shared" si="2"/>
        <v>-107962.16162920982</v>
      </c>
      <c r="H6">
        <f t="shared" si="3"/>
        <v>-2154926</v>
      </c>
      <c r="I6" s="5">
        <f t="shared" si="4"/>
        <v>19.960011614078052</v>
      </c>
      <c r="K6" s="6">
        <f xml:space="preserve">  (B6* 206264.806247096) - (C6/I13)</f>
        <v>23.503768216673052</v>
      </c>
    </row>
    <row r="7" spans="1:11">
      <c r="B7">
        <v>-3.7419000000000002E-5</v>
      </c>
      <c r="C7">
        <v>-55</v>
      </c>
      <c r="E7" s="4">
        <f t="shared" si="0"/>
        <v>-1.4293005157331689E-4</v>
      </c>
      <c r="F7" s="4">
        <f t="shared" si="1"/>
        <v>3.9987693966764399</v>
      </c>
      <c r="G7" s="6">
        <f t="shared" si="2"/>
        <v>215933.547420555</v>
      </c>
      <c r="H7">
        <f t="shared" si="3"/>
        <v>4309758</v>
      </c>
      <c r="I7" s="5">
        <f t="shared" si="4"/>
        <v>19.958723651245627</v>
      </c>
      <c r="K7" s="6">
        <f xml:space="preserve">  (B7* 206264.806247096) - (C7/I13)</f>
        <v>-4.9621722747324695</v>
      </c>
    </row>
    <row r="8" spans="1:11">
      <c r="B8">
        <v>0.26175622599999998</v>
      </c>
      <c r="C8">
        <v>1077412</v>
      </c>
      <c r="E8" s="4">
        <f t="shared" si="0"/>
        <v>0.99983513407137525</v>
      </c>
      <c r="F8" s="4">
        <f t="shared" si="1"/>
        <v>0.99997806412294854</v>
      </c>
      <c r="G8" s="6">
        <f t="shared" si="2"/>
        <v>53998.815462646031</v>
      </c>
      <c r="H8">
        <f t="shared" si="3"/>
        <v>1077467</v>
      </c>
      <c r="I8" s="5">
        <f t="shared" si="4"/>
        <v>19.953530290777277</v>
      </c>
      <c r="K8" s="6">
        <f xml:space="preserve">  (B8* 206264.806247096) - (C8/I13)</f>
        <v>1.9719248545807204</v>
      </c>
    </row>
    <row r="9" spans="1:11">
      <c r="B9">
        <v>0.52352910699999999</v>
      </c>
      <c r="C9">
        <v>2154873</v>
      </c>
      <c r="E9" s="4">
        <f t="shared" si="0"/>
        <v>1.9997338855566034</v>
      </c>
      <c r="F9" s="4">
        <f t="shared" si="1"/>
        <v>0.999898751485228</v>
      </c>
      <c r="G9" s="6">
        <f t="shared" si="2"/>
        <v>53994.532580209125</v>
      </c>
      <c r="H9">
        <f t="shared" si="3"/>
        <v>1077461</v>
      </c>
      <c r="I9" s="5">
        <f t="shared" si="4"/>
        <v>19.955001895783184</v>
      </c>
      <c r="K9" s="6">
        <f xml:space="preserve">  (B9* 206264.806247096) - (C9/I13)</f>
        <v>4.9237996026495239</v>
      </c>
    </row>
    <row r="10" spans="1:11">
      <c r="B10">
        <v>1.047069547</v>
      </c>
      <c r="C10">
        <v>4309765</v>
      </c>
      <c r="E10" s="4">
        <f t="shared" si="0"/>
        <v>3.9995110599844881</v>
      </c>
      <c r="F10" s="4">
        <f t="shared" si="1"/>
        <v>1.9997771744278847</v>
      </c>
      <c r="G10" s="6">
        <f t="shared" si="2"/>
        <v>107987.96741911939</v>
      </c>
      <c r="H10">
        <f t="shared" si="3"/>
        <v>2154892</v>
      </c>
      <c r="I10" s="5">
        <f t="shared" si="4"/>
        <v>19.954926937706894</v>
      </c>
      <c r="K10" s="6">
        <f xml:space="preserve">  (B10* 206264.806247096) - (C10/I13)</f>
        <v>11.233108078216901</v>
      </c>
    </row>
    <row r="11" spans="1:11">
      <c r="B11">
        <v>-9.3319000000000006E-5</v>
      </c>
      <c r="C11">
        <v>-23</v>
      </c>
      <c r="E11" s="4">
        <f t="shared" si="0"/>
        <v>-3.5645232322537642E-4</v>
      </c>
      <c r="F11" s="4">
        <f t="shared" si="1"/>
        <v>-3.9998675123077136</v>
      </c>
      <c r="G11" s="6">
        <f t="shared" si="2"/>
        <v>-215992.84566464377</v>
      </c>
      <c r="H11">
        <f t="shared" si="3"/>
        <v>-4309788</v>
      </c>
      <c r="I11" s="5">
        <f t="shared" si="4"/>
        <v>19.953383116640314</v>
      </c>
      <c r="K11" s="6">
        <f xml:space="preserve">  (B11* 206264.806247096) - (C11/I13)</f>
        <v>-18.09589524080484</v>
      </c>
    </row>
    <row r="12" spans="1:11">
      <c r="B12" s="8"/>
    </row>
    <row r="13" spans="1:11">
      <c r="H13" t="s">
        <v>17</v>
      </c>
      <c r="I13" s="8">
        <f>AVERAGE(I4:I11)</f>
        <v>19.956092893035425</v>
      </c>
    </row>
    <row r="14" spans="1:11">
      <c r="H14" t="s">
        <v>33</v>
      </c>
      <c r="I14">
        <f>STDEV(I4:I11)</f>
        <v>2.6457566292003476E-3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0.349037125</v>
      </c>
      <c r="C17">
        <v>1434554</v>
      </c>
      <c r="E17" s="4">
        <f t="shared" ref="E17:E25" si="5">B17*57.2957795130823</f>
        <v>19.998354155880147</v>
      </c>
      <c r="F17" s="4"/>
      <c r="G17" s="4"/>
      <c r="I17" s="5"/>
      <c r="K17" s="6">
        <f xml:space="preserve">  (B17* 206264.806247096) - (C17/I27)</f>
        <v>-0.73599527528858744</v>
      </c>
    </row>
    <row r="18" spans="2:11">
      <c r="B18">
        <v>8.7285320999999999E-2</v>
      </c>
      <c r="C18">
        <v>358781</v>
      </c>
      <c r="E18" s="4">
        <f t="shared" si="5"/>
        <v>5.0010805067446125</v>
      </c>
      <c r="F18" s="4">
        <f t="shared" ref="F18:F25" si="6" xml:space="preserve"> (B18-B17 ) * 57.2957795130823</f>
        <v>-14.997273649135533</v>
      </c>
      <c r="G18" s="6">
        <f t="shared" ref="G18:G25" si="7" xml:space="preserve">  (B18-B17 ) * 206264.806247096</f>
        <v>-53990.185136887849</v>
      </c>
      <c r="H18">
        <f t="shared" ref="H18:H25" si="8">C18-C17</f>
        <v>-1075773</v>
      </c>
      <c r="I18" s="5">
        <f t="shared" ref="I18:I25" si="9" xml:space="preserve"> H18/ ((B18-B17 ) * 206264.806247096)</f>
        <v>19.925343787439562</v>
      </c>
      <c r="K18" s="6">
        <f xml:space="preserve">  (B18* 206264.806247096) - (C18/I27)</f>
        <v>-1.9644480325077893</v>
      </c>
    </row>
    <row r="19" spans="2:11">
      <c r="B19">
        <v>-0.17445794100000001</v>
      </c>
      <c r="C19">
        <v>-717155</v>
      </c>
      <c r="E19" s="4">
        <f t="shared" si="5"/>
        <v>-9.9957037218423217</v>
      </c>
      <c r="F19" s="4">
        <f t="shared" si="6"/>
        <v>-14.996784228586932</v>
      </c>
      <c r="G19" s="6">
        <f t="shared" si="7"/>
        <v>-53988.423222912883</v>
      </c>
      <c r="H19">
        <f t="shared" si="8"/>
        <v>-1075936</v>
      </c>
      <c r="I19" s="5">
        <f t="shared" si="9"/>
        <v>19.929013217473795</v>
      </c>
      <c r="K19" s="6">
        <f xml:space="preserve">  (B19* 206264.806247096) - (C19/I27)</f>
        <v>6.7493634445418138</v>
      </c>
    </row>
    <row r="20" spans="2:11">
      <c r="B20">
        <v>-0.69795300699999996</v>
      </c>
      <c r="C20">
        <v>-2869025</v>
      </c>
      <c r="E20" s="4">
        <f t="shared" si="5"/>
        <v>-39.989761599564787</v>
      </c>
      <c r="F20" s="4">
        <f t="shared" si="6"/>
        <v>-29.994057877722465</v>
      </c>
      <c r="G20" s="6">
        <f t="shared" si="7"/>
        <v>-107978.60835980072</v>
      </c>
      <c r="H20">
        <f t="shared" si="8"/>
        <v>-2151870</v>
      </c>
      <c r="I20" s="5">
        <f t="shared" si="9"/>
        <v>19.928669508590538</v>
      </c>
      <c r="K20" s="6">
        <f xml:space="preserve">  (B20* 206264.806247096) - (C20/I27)</f>
        <v>22.314700027869549</v>
      </c>
    </row>
    <row r="21" spans="2:11">
      <c r="B21">
        <v>0.34903232000000001</v>
      </c>
      <c r="C21">
        <v>1434502</v>
      </c>
      <c r="E21" s="4">
        <f t="shared" si="5"/>
        <v>19.998078849659585</v>
      </c>
      <c r="F21" s="4">
        <f t="shared" si="6"/>
        <v>59.987840449224379</v>
      </c>
      <c r="G21" s="6">
        <f t="shared" si="7"/>
        <v>215956.22561720747</v>
      </c>
      <c r="H21">
        <f t="shared" si="8"/>
        <v>4303527</v>
      </c>
      <c r="I21" s="5">
        <f t="shared" si="9"/>
        <v>19.927774657574371</v>
      </c>
      <c r="K21" s="6">
        <f xml:space="preserve">  (B21* 206264.806247096) - (C21/I27)</f>
        <v>0.88258462202793453</v>
      </c>
    </row>
    <row r="22" spans="2:11">
      <c r="B22">
        <v>0.61088662199999999</v>
      </c>
      <c r="C22">
        <v>2510459</v>
      </c>
      <c r="E22" s="4">
        <f t="shared" si="5"/>
        <v>35.001225201603653</v>
      </c>
      <c r="F22" s="4">
        <f t="shared" si="6"/>
        <v>15.003146351944064</v>
      </c>
      <c r="G22" s="6">
        <f t="shared" si="7"/>
        <v>54011.326866998563</v>
      </c>
      <c r="H22">
        <f t="shared" si="8"/>
        <v>1075957</v>
      </c>
      <c r="I22" s="5">
        <f t="shared" si="9"/>
        <v>19.920951074753543</v>
      </c>
      <c r="K22" s="6">
        <f xml:space="preserve">  (B22* 206264.806247096) - (C22/I27)</f>
        <v>14.018507074535592</v>
      </c>
    </row>
    <row r="23" spans="2:11">
      <c r="B23">
        <v>0.87268486999999995</v>
      </c>
      <c r="C23">
        <v>3586402</v>
      </c>
      <c r="E23" s="4">
        <f t="shared" si="5"/>
        <v>50.001159895922889</v>
      </c>
      <c r="F23" s="4">
        <f t="shared" si="6"/>
        <v>14.999934694319236</v>
      </c>
      <c r="G23" s="6">
        <f t="shared" si="7"/>
        <v>53999.764899549184</v>
      </c>
      <c r="H23">
        <f t="shared" si="8"/>
        <v>1075943</v>
      </c>
      <c r="I23" s="5">
        <f t="shared" si="9"/>
        <v>19.924957117896312</v>
      </c>
      <c r="K23" s="6">
        <f xml:space="preserve">  (B23* 206264.806247096) - (C23/I27)</f>
        <v>16.295068848412484</v>
      </c>
    </row>
    <row r="24" spans="2:11">
      <c r="B24">
        <v>1.047215078</v>
      </c>
      <c r="C24">
        <v>4303703</v>
      </c>
      <c r="E24" s="4">
        <f t="shared" si="5"/>
        <v>60.001004211863282</v>
      </c>
      <c r="F24" s="4">
        <f t="shared" si="6"/>
        <v>9.9998443159403969</v>
      </c>
      <c r="G24" s="6">
        <f t="shared" si="7"/>
        <v>35999.439537385384</v>
      </c>
      <c r="H24">
        <f t="shared" si="8"/>
        <v>717301</v>
      </c>
      <c r="I24" s="5">
        <f t="shared" si="9"/>
        <v>19.925337983528426</v>
      </c>
      <c r="K24" s="6">
        <f xml:space="preserve">  (B24* 206264.806247096) - (C24/I27)</f>
        <v>17.124659262102796</v>
      </c>
    </row>
    <row r="25" spans="2:11">
      <c r="B25">
        <v>0.34910759200000002</v>
      </c>
      <c r="C25">
        <v>1434699</v>
      </c>
      <c r="E25" s="4">
        <f t="shared" si="5"/>
        <v>20.002391617575096</v>
      </c>
      <c r="F25" s="4">
        <f t="shared" si="6"/>
        <v>-39.99861259428819</v>
      </c>
      <c r="G25" s="6">
        <f t="shared" si="7"/>
        <v>-143995.00533943731</v>
      </c>
      <c r="H25">
        <f t="shared" si="8"/>
        <v>-2869004</v>
      </c>
      <c r="I25" s="5">
        <f t="shared" si="9"/>
        <v>19.924329967118922</v>
      </c>
      <c r="K25" s="6">
        <f xml:space="preserve">  (B25* 206264.806247096) - (C25/I27)</f>
        <v>6.5218681295955321</v>
      </c>
    </row>
    <row r="27" spans="2:11">
      <c r="H27" t="s">
        <v>17</v>
      </c>
      <c r="I27" s="8">
        <f>AVERAGE(I18:I25)</f>
        <v>19.925797164296934</v>
      </c>
    </row>
    <row r="28" spans="2:11">
      <c r="H28" t="s">
        <v>33</v>
      </c>
      <c r="I28">
        <f>STDEV(I18:I25)</f>
        <v>2.6528466212085967E-3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40008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-4.4872E-5</v>
      </c>
      <c r="C3">
        <v>-58</v>
      </c>
      <c r="E3" s="4">
        <f t="shared" ref="E3:E11" si="0">B3*3.819718634205</f>
        <v>-1.7139841455404676E-4</v>
      </c>
      <c r="F3" s="4"/>
      <c r="G3" s="4"/>
      <c r="I3" s="5"/>
      <c r="K3" s="6">
        <f xml:space="preserve">  (B3* 206264.806247096) - (C3/I13)</f>
        <v>-6.3486724967404609</v>
      </c>
    </row>
    <row r="4" spans="1:11">
      <c r="B4">
        <v>-0.26176345099999998</v>
      </c>
      <c r="C4">
        <v>-1076954</v>
      </c>
      <c r="E4" s="4">
        <f t="shared" si="0"/>
        <v>-0.99986273153850735</v>
      </c>
      <c r="F4" s="4">
        <f t="shared" ref="F4:F11" si="1" xml:space="preserve"> (B4-B3 ) * 3.819718634205</f>
        <v>-0.99969133312395342</v>
      </c>
      <c r="G4" s="6">
        <f t="shared" ref="G4:G11" si="2" xml:space="preserve">  (B4-B3 ) * 206264.806247096</f>
        <v>-53983.331988700294</v>
      </c>
      <c r="H4">
        <f t="shared" ref="H4:H11" si="3">C4-C3</f>
        <v>-1076896</v>
      </c>
      <c r="I4" s="5">
        <f t="shared" ref="I4:I11" si="4" xml:space="preserve"> H4/ ((B4-B3 ) * 206264.806247096)</f>
        <v>19.948676014022517</v>
      </c>
      <c r="K4" s="6">
        <f xml:space="preserve">  (B4* 206264.806247096) - (C4/I13)</f>
        <v>-17.846125170166488</v>
      </c>
    </row>
    <row r="5" spans="1:11">
      <c r="B5">
        <v>-0.52344636</v>
      </c>
      <c r="C5">
        <v>-2153958</v>
      </c>
      <c r="E5" s="4">
        <f t="shared" si="0"/>
        <v>-1.9994178152987787</v>
      </c>
      <c r="F5" s="4">
        <f t="shared" si="1"/>
        <v>-0.99955508376027136</v>
      </c>
      <c r="G5" s="6">
        <f t="shared" si="2"/>
        <v>-53975.974523061464</v>
      </c>
      <c r="H5">
        <f t="shared" si="3"/>
        <v>-1077004</v>
      </c>
      <c r="I5" s="5">
        <f t="shared" si="4"/>
        <v>19.953396108482405</v>
      </c>
      <c r="K5" s="6">
        <f xml:space="preserve">  (B5* 206264.806247096) - (C5/I13)</f>
        <v>-16.573372135258978</v>
      </c>
    </row>
    <row r="6" spans="1:11">
      <c r="B6">
        <v>-1.046730725</v>
      </c>
      <c r="C6">
        <v>-4307966</v>
      </c>
      <c r="E6" s="4">
        <f t="shared" si="0"/>
        <v>-3.9982168552774096</v>
      </c>
      <c r="F6" s="4">
        <f t="shared" si="1"/>
        <v>-1.9987990399786306</v>
      </c>
      <c r="G6" s="6">
        <f t="shared" si="2"/>
        <v>-107935.14815885967</v>
      </c>
      <c r="H6">
        <f t="shared" si="3"/>
        <v>-2154008</v>
      </c>
      <c r="I6" s="5">
        <f t="shared" si="4"/>
        <v>19.956501999049621</v>
      </c>
      <c r="K6" s="6">
        <f xml:space="preserve">  (B6* 206264.806247096) - (C6/I13)</f>
        <v>2.7730211978196166</v>
      </c>
    </row>
    <row r="7" spans="1:11">
      <c r="B7">
        <v>-9.7045000000000003E-5</v>
      </c>
      <c r="C7">
        <v>-43</v>
      </c>
      <c r="E7" s="4">
        <f t="shared" si="0"/>
        <v>-3.7068459485642424E-4</v>
      </c>
      <c r="F7" s="4">
        <f t="shared" si="1"/>
        <v>3.997846170682553</v>
      </c>
      <c r="G7" s="6">
        <f t="shared" si="2"/>
        <v>215883.69321688509</v>
      </c>
      <c r="H7">
        <f t="shared" si="3"/>
        <v>4307923</v>
      </c>
      <c r="I7" s="5">
        <f t="shared" si="4"/>
        <v>19.954832788931835</v>
      </c>
      <c r="K7" s="6">
        <f xml:space="preserve">  (B7* 206264.806247096) - (C7/I13)</f>
        <v>-17.861895687168278</v>
      </c>
    </row>
    <row r="8" spans="1:11">
      <c r="B8">
        <v>0.261625793</v>
      </c>
      <c r="C8">
        <v>1076972</v>
      </c>
      <c r="E8" s="4">
        <f t="shared" si="0"/>
        <v>0.99933691671076008</v>
      </c>
      <c r="F8" s="4">
        <f t="shared" si="1"/>
        <v>0.99970760130561653</v>
      </c>
      <c r="G8" s="6">
        <f t="shared" si="2"/>
        <v>53984.210470510101</v>
      </c>
      <c r="H8">
        <f t="shared" si="3"/>
        <v>1077015</v>
      </c>
      <c r="I8" s="5">
        <f t="shared" si="4"/>
        <v>19.950555738669919</v>
      </c>
      <c r="K8" s="6">
        <f xml:space="preserve">  (B8* 206264.806247096) - (C8/I13)</f>
        <v>-11.449998873111326</v>
      </c>
    </row>
    <row r="9" spans="1:11">
      <c r="B9">
        <v>0.52332733499999995</v>
      </c>
      <c r="C9">
        <v>2153978</v>
      </c>
      <c r="E9" s="4">
        <f t="shared" si="0"/>
        <v>1.9989631732883424</v>
      </c>
      <c r="F9" s="4">
        <f t="shared" si="1"/>
        <v>0.99962625657758231</v>
      </c>
      <c r="G9" s="6">
        <f t="shared" si="2"/>
        <v>53979.817855196248</v>
      </c>
      <c r="H9">
        <f t="shared" si="3"/>
        <v>1077006</v>
      </c>
      <c r="I9" s="5">
        <f t="shared" si="4"/>
        <v>19.952012488984796</v>
      </c>
      <c r="K9" s="6">
        <f xml:space="preserve">  (B9* 206264.806247096) - (C9/I13)</f>
        <v>-8.9796557004447095</v>
      </c>
    </row>
    <row r="10" spans="1:11">
      <c r="B10">
        <v>1.046672391</v>
      </c>
      <c r="C10">
        <v>4307941</v>
      </c>
      <c r="E10" s="4">
        <f t="shared" si="0"/>
        <v>3.9979940358106019</v>
      </c>
      <c r="F10" s="4">
        <f t="shared" si="1"/>
        <v>1.9990308625222595</v>
      </c>
      <c r="G10" s="6">
        <f t="shared" si="2"/>
        <v>107947.66657621562</v>
      </c>
      <c r="H10">
        <f t="shared" si="3"/>
        <v>2153963</v>
      </c>
      <c r="I10" s="5">
        <f t="shared" si="4"/>
        <v>19.953770825413915</v>
      </c>
      <c r="K10" s="6">
        <f xml:space="preserve">  (B10* 206264.806247096) - (C10/I13)</f>
        <v>-13.552323315263493</v>
      </c>
    </row>
    <row r="11" spans="1:11">
      <c r="B11">
        <v>-2.0914999999999999E-5</v>
      </c>
      <c r="C11">
        <v>26</v>
      </c>
      <c r="E11" s="4">
        <f t="shared" si="0"/>
        <v>-7.9889415234397573E-5</v>
      </c>
      <c r="F11" s="4">
        <f t="shared" si="1"/>
        <v>-3.9980739252258357</v>
      </c>
      <c r="G11" s="6">
        <f t="shared" si="2"/>
        <v>-215895.99196222235</v>
      </c>
      <c r="H11">
        <f t="shared" si="3"/>
        <v>-4307915</v>
      </c>
      <c r="I11" s="5">
        <f t="shared" si="4"/>
        <v>19.953658985729582</v>
      </c>
      <c r="K11" s="6">
        <f xml:space="preserve">  (B11* 206264.806247096) - (C11/I13)</f>
        <v>-5.6170954764280134</v>
      </c>
    </row>
    <row r="12" spans="1:11">
      <c r="B12" s="8"/>
    </row>
    <row r="13" spans="1:11">
      <c r="H13" t="s">
        <v>17</v>
      </c>
      <c r="I13" s="8">
        <f>AVERAGE(I4:I11)</f>
        <v>19.952925618660576</v>
      </c>
    </row>
    <row r="14" spans="1:11">
      <c r="H14" t="s">
        <v>33</v>
      </c>
      <c r="I14">
        <f>STDEV(I4:I11)</f>
        <v>2.4614349494226327E-3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0.34904726800000002</v>
      </c>
      <c r="C17">
        <v>1434500</v>
      </c>
      <c r="E17" s="4">
        <f t="shared" ref="E17:E25" si="5">B17*57.2957795130823</f>
        <v>19.998935306971749</v>
      </c>
      <c r="F17" s="4"/>
      <c r="G17" s="4"/>
      <c r="I17" s="5"/>
      <c r="K17" s="6">
        <f xml:space="preserve">  (B17* 206264.806247096) - (C17/I27)</f>
        <v>2.7871447111829184</v>
      </c>
    </row>
    <row r="18" spans="2:11">
      <c r="B18">
        <v>8.7276245000000002E-2</v>
      </c>
      <c r="C18">
        <v>358706</v>
      </c>
      <c r="E18" s="4">
        <f t="shared" si="5"/>
        <v>5.000560490249752</v>
      </c>
      <c r="F18" s="4">
        <f t="shared" ref="F18:F25" si="6" xml:space="preserve"> (B18-B17 ) * 57.2957795130823</f>
        <v>-14.998374816721995</v>
      </c>
      <c r="G18" s="6">
        <f t="shared" ref="G18:G25" si="7" xml:space="preserve">  (B18-B17 ) * 206264.806247096</f>
        <v>-53994.14934019911</v>
      </c>
      <c r="H18">
        <f t="shared" ref="H18:H25" si="8">C18-C17</f>
        <v>-1075794</v>
      </c>
      <c r="I18" s="5">
        <f t="shared" ref="I18:I25" si="9" xml:space="preserve"> H18/ ((B18-B17 ) * 206264.806247096)</f>
        <v>19.92426981712002</v>
      </c>
      <c r="K18" s="6">
        <f xml:space="preserve">  (B18* 206264.806247096) - (C18/I27)</f>
        <v>-0.39237945127024432</v>
      </c>
    </row>
    <row r="19" spans="2:11">
      <c r="B19">
        <v>-0.17446594900000001</v>
      </c>
      <c r="C19">
        <v>-717196</v>
      </c>
      <c r="E19" s="4">
        <f t="shared" si="5"/>
        <v>-9.996162546444662</v>
      </c>
      <c r="F19" s="4">
        <f t="shared" si="6"/>
        <v>-14.996723036694412</v>
      </c>
      <c r="G19" s="6">
        <f t="shared" si="7"/>
        <v>-53988.202932099812</v>
      </c>
      <c r="H19">
        <f t="shared" si="8"/>
        <v>-1075902</v>
      </c>
      <c r="I19" s="5">
        <f t="shared" si="9"/>
        <v>19.928464767629819</v>
      </c>
      <c r="K19" s="6">
        <f xml:space="preserve">  (B19* 206264.806247096) - (C19/I27)</f>
        <v>7.794710157031659</v>
      </c>
    </row>
    <row r="20" spans="2:11">
      <c r="B20">
        <v>-0.69794126300000003</v>
      </c>
      <c r="C20">
        <v>-2868965</v>
      </c>
      <c r="E20" s="4">
        <f t="shared" si="5"/>
        <v>-39.989088717930187</v>
      </c>
      <c r="F20" s="4">
        <f t="shared" si="6"/>
        <v>-29.992926171485525</v>
      </c>
      <c r="G20" s="6">
        <f t="shared" si="7"/>
        <v>-107974.53421734775</v>
      </c>
      <c r="H20">
        <f t="shared" si="8"/>
        <v>-2151769</v>
      </c>
      <c r="I20" s="5">
        <f t="shared" si="9"/>
        <v>19.928486060135146</v>
      </c>
      <c r="K20" s="6">
        <f xml:space="preserve">  (B20* 206264.806247096) - (C20/I27)</f>
        <v>24.283988091250649</v>
      </c>
    </row>
    <row r="21" spans="2:11">
      <c r="B21">
        <v>0.349054741</v>
      </c>
      <c r="C21">
        <v>1434477</v>
      </c>
      <c r="E21" s="4">
        <f t="shared" si="5"/>
        <v>19.99936347833205</v>
      </c>
      <c r="F21" s="4">
        <f t="shared" si="6"/>
        <v>59.98845219626223</v>
      </c>
      <c r="G21" s="6">
        <f t="shared" si="7"/>
        <v>215958.42790654374</v>
      </c>
      <c r="H21">
        <f t="shared" si="8"/>
        <v>4303442</v>
      </c>
      <c r="I21" s="5">
        <f t="shared" si="9"/>
        <v>19.927177844905962</v>
      </c>
      <c r="K21" s="6">
        <f xml:space="preserve">  (B21* 206264.806247096) - (C21/I27)</f>
        <v>5.4828646679379744</v>
      </c>
    </row>
    <row r="22" spans="2:11">
      <c r="B22">
        <v>0.61090477300000001</v>
      </c>
      <c r="C22">
        <v>2510413</v>
      </c>
      <c r="E22" s="4">
        <f t="shared" si="5"/>
        <v>35.002265177297595</v>
      </c>
      <c r="F22" s="4">
        <f t="shared" si="6"/>
        <v>15.002901698965546</v>
      </c>
      <c r="G22" s="6">
        <f t="shared" si="7"/>
        <v>54010.446116275896</v>
      </c>
      <c r="H22">
        <f t="shared" si="8"/>
        <v>1075936</v>
      </c>
      <c r="I22" s="5">
        <f t="shared" si="9"/>
        <v>19.920887112905547</v>
      </c>
      <c r="K22" s="6">
        <f xml:space="preserve">  (B22* 206264.806247096) - (C22/I27)</f>
        <v>17.832598190972931</v>
      </c>
    </row>
    <row r="23" spans="2:11">
      <c r="B23">
        <v>0.87269661499999995</v>
      </c>
      <c r="C23">
        <v>3586321</v>
      </c>
      <c r="E23" s="4">
        <f t="shared" si="5"/>
        <v>50.001832834853268</v>
      </c>
      <c r="F23" s="4">
        <f t="shared" si="6"/>
        <v>14.999567657555675</v>
      </c>
      <c r="G23" s="6">
        <f t="shared" si="7"/>
        <v>53998.44356720036</v>
      </c>
      <c r="H23">
        <f t="shared" si="8"/>
        <v>1075908</v>
      </c>
      <c r="I23" s="5">
        <f t="shared" si="9"/>
        <v>19.924796511237339</v>
      </c>
      <c r="K23" s="6">
        <f xml:space="preserve">  (B23* 206264.806247096) - (C23/I27)</f>
        <v>19.585021145903738</v>
      </c>
    </row>
    <row r="24" spans="2:11">
      <c r="B24">
        <v>1.0472198829999999</v>
      </c>
      <c r="C24">
        <v>4303596</v>
      </c>
      <c r="E24" s="4">
        <f t="shared" si="5"/>
        <v>60.001279518083841</v>
      </c>
      <c r="F24" s="4">
        <f t="shared" si="6"/>
        <v>9.9994466832305697</v>
      </c>
      <c r="G24" s="6">
        <f t="shared" si="7"/>
        <v>35998.008059630003</v>
      </c>
      <c r="H24">
        <f t="shared" si="8"/>
        <v>717275</v>
      </c>
      <c r="I24" s="5">
        <f t="shared" si="9"/>
        <v>19.925408061797416</v>
      </c>
      <c r="K24" s="6">
        <f xml:space="preserve">  (B24* 206264.806247096) - (C24/I27)</f>
        <v>19.648423343634931</v>
      </c>
    </row>
    <row r="25" spans="2:11">
      <c r="B25">
        <v>0.34911079499999997</v>
      </c>
      <c r="C25">
        <v>1434625</v>
      </c>
      <c r="E25" s="4">
        <f t="shared" si="5"/>
        <v>20.002575135956874</v>
      </c>
      <c r="F25" s="4">
        <f t="shared" si="6"/>
        <v>-39.998704382126967</v>
      </c>
      <c r="G25" s="6">
        <f t="shared" si="7"/>
        <v>-143995.33577565689</v>
      </c>
      <c r="H25">
        <f t="shared" si="8"/>
        <v>-2868971</v>
      </c>
      <c r="I25" s="5">
        <f t="shared" si="9"/>
        <v>19.92405507126859</v>
      </c>
      <c r="K25" s="6">
        <f xml:space="preserve">  (B25* 206264.806247096) - (C25/I27)</f>
        <v>9.6171428638190264</v>
      </c>
    </row>
    <row r="27" spans="2:11">
      <c r="H27" t="s">
        <v>17</v>
      </c>
      <c r="I27" s="8">
        <f>AVERAGE(I18:I25)</f>
        <v>19.925443155874976</v>
      </c>
    </row>
    <row r="28" spans="2:11">
      <c r="H28" t="s">
        <v>33</v>
      </c>
      <c r="I28">
        <f>STDEV(I18:I25)</f>
        <v>2.5601049391747663E-3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1" max="1" width="10.179687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39777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-1.2472899999999999E-4</v>
      </c>
      <c r="C3">
        <v>-514</v>
      </c>
      <c r="E3" s="4">
        <f t="shared" ref="E3:E11" si="0">B3*3.819718634205</f>
        <v>-4.7642968552575541E-4</v>
      </c>
      <c r="F3" s="4"/>
      <c r="G3" s="4"/>
      <c r="I3" s="5"/>
      <c r="K3" s="6">
        <f xml:space="preserve">  (B3* 206264.806247096) - (C3/I13)</f>
        <v>4.4947756094842362E-2</v>
      </c>
    </row>
    <row r="4" spans="1:11">
      <c r="B4">
        <v>-0.26190985500000002</v>
      </c>
      <c r="C4">
        <v>-1077370</v>
      </c>
      <c r="E4" s="4">
        <f t="shared" si="0"/>
        <v>-1.0004219536254297</v>
      </c>
      <c r="F4" s="4">
        <f t="shared" ref="F4:F11" si="1" xml:space="preserve"> (B4-B3 ) * 3.819718634205</f>
        <v>-0.99994552393990399</v>
      </c>
      <c r="G4" s="6">
        <f t="shared" ref="G4:G11" si="2" xml:space="preserve">  (B4-B3 ) * 206264.806247096</f>
        <v>-53997.058292761627</v>
      </c>
      <c r="H4">
        <f t="shared" ref="H4:H11" si="3">C4-C3</f>
        <v>-1076856</v>
      </c>
      <c r="I4" s="5">
        <f t="shared" ref="I4:I11" si="4" xml:space="preserve"> H4/ ((B4-B3 ) * 206264.806247096)</f>
        <v>19.94286418644317</v>
      </c>
      <c r="K4" s="6">
        <f xml:space="preserve">  (B4* 206264.806247096) - (C4/I13)</f>
        <v>-3.0538228012519539</v>
      </c>
    </row>
    <row r="5" spans="1:11">
      <c r="B5">
        <v>-0.52380624899999995</v>
      </c>
      <c r="C5">
        <v>-2154794</v>
      </c>
      <c r="E5" s="4">
        <f t="shared" si="0"/>
        <v>-2.0007924900183238</v>
      </c>
      <c r="F5" s="4">
        <f t="shared" si="1"/>
        <v>-1.0003705363928943</v>
      </c>
      <c r="G5" s="6">
        <f t="shared" si="2"/>
        <v>-54020.008965223104</v>
      </c>
      <c r="H5">
        <f t="shared" si="3"/>
        <v>-1077424</v>
      </c>
      <c r="I5" s="5">
        <f t="shared" si="4"/>
        <v>19.944905982774308</v>
      </c>
      <c r="K5" s="6">
        <f xml:space="preserve">  (B5* 206264.806247096) - (C5/I13)</f>
        <v>-0.62353500314929988</v>
      </c>
    </row>
    <row r="6" spans="1:11">
      <c r="B6">
        <v>-1.0475175830000001</v>
      </c>
      <c r="C6">
        <v>-4309518</v>
      </c>
      <c r="E6" s="4">
        <f t="shared" si="0"/>
        <v>-4.0012224314424829</v>
      </c>
      <c r="F6" s="4">
        <f t="shared" si="1"/>
        <v>-2.0004299414241591</v>
      </c>
      <c r="G6" s="6">
        <f t="shared" si="2"/>
        <v>-108023.21683691822</v>
      </c>
      <c r="H6">
        <f t="shared" si="3"/>
        <v>-2154724</v>
      </c>
      <c r="I6" s="5">
        <f t="shared" si="4"/>
        <v>19.946860157413841</v>
      </c>
      <c r="K6" s="6">
        <f xml:space="preserve">  (B6* 206264.806247096) - (C6/I13)</f>
        <v>14.820728097663959</v>
      </c>
    </row>
    <row r="7" spans="1:11">
      <c r="B7">
        <v>-1.1864E-5</v>
      </c>
      <c r="C7">
        <v>102</v>
      </c>
      <c r="E7" s="4">
        <f t="shared" si="0"/>
        <v>-4.5317141876208122E-5</v>
      </c>
      <c r="F7" s="4">
        <f t="shared" si="1"/>
        <v>4.0011771143006074</v>
      </c>
      <c r="G7" s="6">
        <f t="shared" si="2"/>
        <v>216063.56417226003</v>
      </c>
      <c r="H7">
        <f t="shared" si="3"/>
        <v>4309620</v>
      </c>
      <c r="I7" s="5">
        <f t="shared" si="4"/>
        <v>19.946074741986987</v>
      </c>
      <c r="K7" s="6">
        <f xml:space="preserve">  (B7* 206264.806247096) - (C7/I13)</f>
        <v>-7.5614435192880487</v>
      </c>
    </row>
    <row r="8" spans="1:11">
      <c r="B8">
        <v>0.26186749300000001</v>
      </c>
      <c r="C8">
        <v>1077459</v>
      </c>
      <c r="E8" s="4">
        <f t="shared" si="0"/>
        <v>1.0002601427046474</v>
      </c>
      <c r="F8" s="4">
        <f t="shared" si="1"/>
        <v>1.0003054598465235</v>
      </c>
      <c r="G8" s="6">
        <f t="shared" si="2"/>
        <v>54016.494831719087</v>
      </c>
      <c r="H8">
        <f t="shared" si="3"/>
        <v>1077357</v>
      </c>
      <c r="I8" s="5">
        <f t="shared" si="4"/>
        <v>19.944963170164161</v>
      </c>
      <c r="K8" s="6">
        <f xml:space="preserve">  (B8* 206264.806247096) - (C8/I13)</f>
        <v>-10.146459953924932</v>
      </c>
    </row>
    <row r="9" spans="1:11">
      <c r="B9">
        <v>0.52377134000000003</v>
      </c>
      <c r="C9">
        <v>2154810</v>
      </c>
      <c r="E9" s="4">
        <f t="shared" si="0"/>
        <v>2.0006591474605226</v>
      </c>
      <c r="F9" s="4">
        <f t="shared" si="1"/>
        <v>1.0003990047558753</v>
      </c>
      <c r="G9" s="6">
        <f t="shared" si="2"/>
        <v>54021.546256824084</v>
      </c>
      <c r="H9">
        <f t="shared" si="3"/>
        <v>1077351</v>
      </c>
      <c r="I9" s="5">
        <f t="shared" si="4"/>
        <v>19.942987097743568</v>
      </c>
      <c r="K9" s="6">
        <f xml:space="preserve">  (B9* 206264.806247096) - (C9/I13)</f>
        <v>-7.3792090566275874</v>
      </c>
    </row>
    <row r="10" spans="1:11">
      <c r="B10">
        <v>1.0476242870000001</v>
      </c>
      <c r="C10">
        <v>4309514</v>
      </c>
      <c r="E10" s="4">
        <f t="shared" si="0"/>
        <v>4.0016300106996274</v>
      </c>
      <c r="F10" s="4">
        <f t="shared" si="1"/>
        <v>2.0009708632391043</v>
      </c>
      <c r="G10" s="6">
        <f t="shared" si="2"/>
        <v>108052.42661492527</v>
      </c>
      <c r="H10">
        <f t="shared" si="3"/>
        <v>2154704</v>
      </c>
      <c r="I10" s="5">
        <f t="shared" si="4"/>
        <v>19.941282833738516</v>
      </c>
      <c r="K10" s="6">
        <f xml:space="preserve">  (B10* 206264.806247096) - (C10/I13)</f>
        <v>7.3891132727439981</v>
      </c>
    </row>
    <row r="11" spans="1:11">
      <c r="B11">
        <v>-8.3202999999999996E-5</v>
      </c>
      <c r="C11">
        <v>-84</v>
      </c>
      <c r="E11" s="4">
        <f t="shared" si="0"/>
        <v>-3.178120495217586E-4</v>
      </c>
      <c r="F11" s="4">
        <f t="shared" si="1"/>
        <v>-4.0019478227491492</v>
      </c>
      <c r="G11" s="6">
        <f t="shared" si="2"/>
        <v>-216105.18242848129</v>
      </c>
      <c r="H11">
        <f t="shared" si="3"/>
        <v>-4309598</v>
      </c>
      <c r="I11" s="5">
        <f t="shared" si="4"/>
        <v>19.942131658162506</v>
      </c>
      <c r="K11" s="6">
        <f xml:space="preserve">  (B11* 206264.806247096) - (C11/I13)</f>
        <v>-12.950059497023304</v>
      </c>
    </row>
    <row r="12" spans="1:11">
      <c r="B12" s="8"/>
    </row>
    <row r="13" spans="1:11">
      <c r="H13" t="s">
        <v>17</v>
      </c>
      <c r="I13" s="8">
        <f>AVERAGE(I4:I11)</f>
        <v>19.944008728553381</v>
      </c>
    </row>
    <row r="14" spans="1:11">
      <c r="H14" t="s">
        <v>33</v>
      </c>
      <c r="I14">
        <f>STDEV(I4:I11)</f>
        <v>1.9792741789093115E-3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0.34904459799999998</v>
      </c>
      <c r="C17">
        <v>1434586</v>
      </c>
      <c r="E17" s="4">
        <f t="shared" ref="E17:E25" si="5">B17*57.2957795130823</f>
        <v>19.998782327240448</v>
      </c>
      <c r="F17" s="4"/>
      <c r="G17" s="4"/>
      <c r="I17" s="5"/>
      <c r="K17" s="6">
        <f xml:space="preserve">  (B17* 206264.806247096) - (C17/I27)</f>
        <v>-6.147981498070294</v>
      </c>
    </row>
    <row r="18" spans="2:11">
      <c r="B18">
        <v>8.7237808999999999E-2</v>
      </c>
      <c r="C18">
        <v>358708</v>
      </c>
      <c r="E18" s="4">
        <f t="shared" si="5"/>
        <v>4.9983582696683868</v>
      </c>
      <c r="F18" s="4">
        <f t="shared" ref="F18:F25" si="6" xml:space="preserve"> (B18-B17 ) * 57.2957795130823</f>
        <v>-15.00042405757206</v>
      </c>
      <c r="G18" s="6">
        <f t="shared" ref="G18:G25" si="7" xml:space="preserve">  (B18-B17 ) * 206264.806247096</f>
        <v>-54001.526607259344</v>
      </c>
      <c r="H18">
        <f t="shared" ref="H18:H25" si="8">C18-C17</f>
        <v>-1075878</v>
      </c>
      <c r="I18" s="5">
        <f t="shared" ref="I18:I25" si="9" xml:space="preserve"> H18/ ((B18-B17 ) * 206264.806247096)</f>
        <v>19.92310343047545</v>
      </c>
      <c r="K18" s="6">
        <f xml:space="preserve">  (B18* 206264.806247096) - (C18/I27)</f>
        <v>-9.4379994985283702</v>
      </c>
    </row>
    <row r="19" spans="2:11">
      <c r="B19">
        <v>-0.17453374699999999</v>
      </c>
      <c r="C19">
        <v>-717261</v>
      </c>
      <c r="E19" s="4">
        <f t="shared" si="5"/>
        <v>-10.00004708570409</v>
      </c>
      <c r="F19" s="4">
        <f t="shared" si="6"/>
        <v>-14.998405355372478</v>
      </c>
      <c r="G19" s="6">
        <f t="shared" si="7"/>
        <v>-53994.259279340848</v>
      </c>
      <c r="H19">
        <f t="shared" si="8"/>
        <v>-1075969</v>
      </c>
      <c r="I19" s="5">
        <f t="shared" si="9"/>
        <v>19.927470334085768</v>
      </c>
      <c r="K19" s="6">
        <f xml:space="preserve">  (B19* 206264.806247096) - (C19/I27)</f>
        <v>-0.89340636656561401</v>
      </c>
    </row>
    <row r="20" spans="2:11">
      <c r="B20">
        <v>-0.698049633</v>
      </c>
      <c r="C20">
        <v>-2869146</v>
      </c>
      <c r="E20" s="4">
        <f t="shared" si="5"/>
        <v>-39.995297861556018</v>
      </c>
      <c r="F20" s="4">
        <f t="shared" si="6"/>
        <v>-29.995250775851929</v>
      </c>
      <c r="G20" s="6">
        <f t="shared" si="7"/>
        <v>-107982.90279306681</v>
      </c>
      <c r="H20">
        <f t="shared" si="8"/>
        <v>-2151885</v>
      </c>
      <c r="I20" s="5">
        <f t="shared" si="9"/>
        <v>19.928015864916762</v>
      </c>
      <c r="K20" s="6">
        <f xml:space="preserve">  (B20* 206264.806247096) - (C20/I27)</f>
        <v>19.151479464577278</v>
      </c>
    </row>
    <row r="21" spans="2:11">
      <c r="B21">
        <v>0.34904726800000002</v>
      </c>
      <c r="C21">
        <v>1434557</v>
      </c>
      <c r="E21" s="4">
        <f t="shared" si="5"/>
        <v>19.998935306971749</v>
      </c>
      <c r="F21" s="4">
        <f t="shared" si="6"/>
        <v>59.994233168527764</v>
      </c>
      <c r="G21" s="6">
        <f t="shared" si="7"/>
        <v>215979.23940669966</v>
      </c>
      <c r="H21">
        <f t="shared" si="8"/>
        <v>4303703</v>
      </c>
      <c r="I21" s="5">
        <f t="shared" si="9"/>
        <v>19.926466135459961</v>
      </c>
      <c r="K21" s="6">
        <f xml:space="preserve">  (B21* 206264.806247096) - (C21/I27)</f>
        <v>-4.1417466279817745</v>
      </c>
    </row>
    <row r="22" spans="2:11">
      <c r="B22">
        <v>0.61093093099999995</v>
      </c>
      <c r="C22">
        <v>2510551</v>
      </c>
      <c r="E22" s="4">
        <f t="shared" si="5"/>
        <v>35.003763920298091</v>
      </c>
      <c r="F22" s="4">
        <f t="shared" si="6"/>
        <v>15.004828613326346</v>
      </c>
      <c r="G22" s="6">
        <f t="shared" si="7"/>
        <v>54017.383007974771</v>
      </c>
      <c r="H22">
        <f t="shared" si="8"/>
        <v>1075994</v>
      </c>
      <c r="I22" s="5">
        <f t="shared" si="9"/>
        <v>19.919402608622253</v>
      </c>
      <c r="K22" s="6">
        <f xml:space="preserve">  (B22* 206264.806247096) - (C22/I27)</f>
        <v>9.1826407382905018</v>
      </c>
    </row>
    <row r="23" spans="2:11">
      <c r="B23">
        <v>0.87275800699999995</v>
      </c>
      <c r="C23">
        <v>3586528</v>
      </c>
      <c r="E23" s="4">
        <f t="shared" si="5"/>
        <v>50.005350337349135</v>
      </c>
      <c r="F23" s="4">
        <f t="shared" si="6"/>
        <v>15.001586417051042</v>
      </c>
      <c r="G23" s="6">
        <f t="shared" si="7"/>
        <v>54005.711101383684</v>
      </c>
      <c r="H23">
        <f t="shared" si="8"/>
        <v>1075977</v>
      </c>
      <c r="I23" s="5">
        <f t="shared" si="9"/>
        <v>19.923392879321469</v>
      </c>
      <c r="K23" s="6">
        <f xml:space="preserve">  (B23* 206264.806247096) - (C23/I27)</f>
        <v>11.688350245764013</v>
      </c>
    </row>
    <row r="24" spans="2:11">
      <c r="B24">
        <v>1.0473052979999999</v>
      </c>
      <c r="C24">
        <v>4303854</v>
      </c>
      <c r="E24" s="4">
        <f t="shared" si="5"/>
        <v>60.006173437090951</v>
      </c>
      <c r="F24" s="4">
        <f t="shared" si="6"/>
        <v>10.000823099741815</v>
      </c>
      <c r="G24" s="6">
        <f t="shared" si="7"/>
        <v>36002.963159070481</v>
      </c>
      <c r="H24">
        <f t="shared" si="8"/>
        <v>717326</v>
      </c>
      <c r="I24" s="5">
        <f t="shared" si="9"/>
        <v>19.924082271524892</v>
      </c>
      <c r="K24" s="6">
        <f xml:space="preserve">  (B24* 206264.806247096) - (C24/I27)</f>
        <v>12.113061995332828</v>
      </c>
    </row>
    <row r="25" spans="2:11">
      <c r="B25">
        <v>0.34909477999999999</v>
      </c>
      <c r="C25">
        <v>1434675</v>
      </c>
      <c r="E25" s="4">
        <f t="shared" si="5"/>
        <v>20.001657544047973</v>
      </c>
      <c r="F25" s="4">
        <f t="shared" si="6"/>
        <v>-40.004515893042985</v>
      </c>
      <c r="G25" s="6">
        <f t="shared" si="7"/>
        <v>-144016.25721495453</v>
      </c>
      <c r="H25">
        <f t="shared" si="8"/>
        <v>-2869179</v>
      </c>
      <c r="I25" s="5">
        <f t="shared" si="9"/>
        <v>19.922604957838516</v>
      </c>
      <c r="K25" s="6">
        <f xml:space="preserve">  (B25* 206264.806247096) - (C25/I27)</f>
        <v>-0.2641043540352257</v>
      </c>
    </row>
    <row r="27" spans="2:11">
      <c r="H27" t="s">
        <v>17</v>
      </c>
      <c r="I27" s="8">
        <f>AVERAGE(I18:I25)</f>
        <v>19.924317310280635</v>
      </c>
    </row>
    <row r="28" spans="2:11">
      <c r="H28" t="s">
        <v>33</v>
      </c>
      <c r="I28">
        <f>STDEV(I18:I25)</f>
        <v>2.8712386186552454E-3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39644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 s="8">
        <v>0.17655997400000001</v>
      </c>
      <c r="C3">
        <v>726442</v>
      </c>
      <c r="E3" s="4">
        <f t="shared" ref="E3:E11" si="0">B3*3.819718634205</f>
        <v>0.67440942274255034</v>
      </c>
      <c r="F3" s="4"/>
      <c r="G3" s="4"/>
      <c r="I3" s="5"/>
      <c r="K3" s="6">
        <f xml:space="preserve">  (B3* 206264.806247096) - (C3/I13)</f>
        <v>10.898734754984616</v>
      </c>
    </row>
    <row r="4" spans="1:11">
      <c r="B4" s="8">
        <v>-0.27242063500000002</v>
      </c>
      <c r="C4">
        <v>-1120979</v>
      </c>
      <c r="E4" s="4">
        <f t="shared" si="0"/>
        <v>-1.0405701758514589</v>
      </c>
      <c r="F4" s="4">
        <f t="shared" ref="F4:F11" si="1" xml:space="preserve"> (B4-B3 ) * 3.819718634205</f>
        <v>-1.7149795985940093</v>
      </c>
      <c r="G4" s="6">
        <f t="shared" ref="G4:G11" si="2" xml:space="preserve">  (B4-B3 ) * 206264.806247096</f>
        <v>-92608.898324088179</v>
      </c>
      <c r="H4">
        <f t="shared" ref="H4:H11" si="3">C4-C3</f>
        <v>-1847421</v>
      </c>
      <c r="I4" s="5">
        <f t="shared" ref="I4:I11" si="4" xml:space="preserve"> H4/ ((B4-B3 ) * 206264.806247096)</f>
        <v>19.948633807681023</v>
      </c>
      <c r="K4" s="6">
        <f xml:space="preserve">  (B4* 206264.806247096) - (C4/I13)</f>
        <v>-10.505366997742385</v>
      </c>
    </row>
    <row r="5" spans="1:11">
      <c r="B5" s="8">
        <v>-0.52667790699999995</v>
      </c>
      <c r="C5">
        <v>-2167249</v>
      </c>
      <c r="E5" s="4">
        <f t="shared" si="0"/>
        <v>-2.0117614155919878</v>
      </c>
      <c r="F5" s="4">
        <f t="shared" si="1"/>
        <v>-0.9711912397405289</v>
      </c>
      <c r="G5" s="6">
        <f t="shared" si="2"/>
        <v>-52444.326945995177</v>
      </c>
      <c r="H5">
        <f t="shared" si="3"/>
        <v>-1046270</v>
      </c>
      <c r="I5" s="5">
        <f t="shared" si="4"/>
        <v>19.950108256273403</v>
      </c>
      <c r="K5" s="6">
        <f xml:space="preserve">  (B5* 206264.806247096) - (C5/I13)</f>
        <v>-18.751105729970732</v>
      </c>
    </row>
    <row r="6" spans="1:11">
      <c r="B6" s="8">
        <v>-1.060311741</v>
      </c>
      <c r="C6">
        <v>-4363557</v>
      </c>
      <c r="E6" s="4">
        <f t="shared" si="0"/>
        <v>-4.0500925151640459</v>
      </c>
      <c r="F6" s="4">
        <f t="shared" si="1"/>
        <v>-2.038331099572058</v>
      </c>
      <c r="G6" s="6">
        <f t="shared" si="2"/>
        <v>-110069.87937690501</v>
      </c>
      <c r="H6">
        <f t="shared" si="3"/>
        <v>-2196308</v>
      </c>
      <c r="I6" s="5">
        <f t="shared" si="4"/>
        <v>19.953760396877765</v>
      </c>
      <c r="K6" s="6">
        <f xml:space="preserve">  (B6* 206264.806247096) - (C6/I13)</f>
        <v>-15.910587998572737</v>
      </c>
    </row>
    <row r="7" spans="1:11">
      <c r="B7" s="8">
        <v>0.17659883800000001</v>
      </c>
      <c r="C7">
        <v>726441</v>
      </c>
      <c r="E7" s="4">
        <f t="shared" si="0"/>
        <v>0.67455787228755004</v>
      </c>
      <c r="F7" s="4">
        <f t="shared" si="1"/>
        <v>4.7246503874515966</v>
      </c>
      <c r="G7" s="6">
        <f t="shared" si="2"/>
        <v>255131.12092241837</v>
      </c>
      <c r="H7">
        <f t="shared" si="3"/>
        <v>5089998</v>
      </c>
      <c r="I7" s="5">
        <f t="shared" si="4"/>
        <v>19.950517920343373</v>
      </c>
      <c r="K7" s="6">
        <f xml:space="preserve">  (B7* 206264.806247096) - (C7/I13)</f>
        <v>18.965127345181827</v>
      </c>
    </row>
    <row r="8" spans="1:11">
      <c r="B8" s="8">
        <v>0.436486029</v>
      </c>
      <c r="C8">
        <v>1796020</v>
      </c>
      <c r="E8" s="4">
        <f t="shared" si="0"/>
        <v>1.6672538185414441</v>
      </c>
      <c r="F8" s="4">
        <f t="shared" si="1"/>
        <v>0.99269594625389401</v>
      </c>
      <c r="G8" s="6">
        <f t="shared" si="2"/>
        <v>53605.58109771704</v>
      </c>
      <c r="H8">
        <f t="shared" si="3"/>
        <v>1069579</v>
      </c>
      <c r="I8" s="5">
        <f t="shared" si="4"/>
        <v>19.952754509838741</v>
      </c>
      <c r="K8" s="6">
        <f xml:space="preserve">  (B8* 206264.806247096) - (C8/I13)</f>
        <v>20.28413059032755</v>
      </c>
    </row>
    <row r="9" spans="1:11">
      <c r="B9" s="8">
        <v>0.70259727599999999</v>
      </c>
      <c r="C9">
        <v>2891222</v>
      </c>
      <c r="E9" s="4">
        <f t="shared" si="0"/>
        <v>2.6837239074788735</v>
      </c>
      <c r="F9" s="4">
        <f t="shared" si="1"/>
        <v>1.0164700889374294</v>
      </c>
      <c r="G9" s="6">
        <f t="shared" si="2"/>
        <v>54889.384802628112</v>
      </c>
      <c r="H9">
        <f t="shared" si="3"/>
        <v>1095202</v>
      </c>
      <c r="I9" s="5">
        <f t="shared" si="4"/>
        <v>19.952892602789046</v>
      </c>
      <c r="K9" s="6">
        <f xml:space="preserve">  (B9* 206264.806247096) - (C9/I13)</f>
        <v>21.254842824186198</v>
      </c>
    </row>
    <row r="10" spans="1:11">
      <c r="B10" s="8">
        <v>1.054175224</v>
      </c>
      <c r="C10">
        <v>4338710</v>
      </c>
      <c r="E10" s="4">
        <f t="shared" si="0"/>
        <v>4.0266527468300302</v>
      </c>
      <c r="F10" s="4">
        <f t="shared" si="1"/>
        <v>1.3429288393511565</v>
      </c>
      <c r="G10" s="6">
        <f t="shared" si="2"/>
        <v>72518.157324971588</v>
      </c>
      <c r="H10">
        <f t="shared" si="3"/>
        <v>1447488</v>
      </c>
      <c r="I10" s="5">
        <f t="shared" si="4"/>
        <v>19.960352736397486</v>
      </c>
      <c r="K10" s="6">
        <f xml:space="preserve">  (B10* 206264.806247096) - (C10/I13)</f>
        <v>-4.5758224348537624</v>
      </c>
    </row>
    <row r="11" spans="1:11">
      <c r="B11" s="8">
        <v>-1.066509E-3</v>
      </c>
      <c r="C11">
        <v>-5103</v>
      </c>
      <c r="E11" s="4">
        <f t="shared" si="0"/>
        <v>-4.0737643008473406E-3</v>
      </c>
      <c r="F11" s="4">
        <f t="shared" si="1"/>
        <v>-4.0307265111308768</v>
      </c>
      <c r="G11" s="6">
        <f t="shared" si="2"/>
        <v>-217659.2316010948</v>
      </c>
      <c r="H11">
        <f t="shared" si="3"/>
        <v>-4343813</v>
      </c>
      <c r="I11" s="5">
        <f t="shared" si="4"/>
        <v>19.956943558272449</v>
      </c>
      <c r="K11" s="6">
        <f xml:space="preserve">  (B11* 206264.806247096) - (C11/I13)</f>
        <v>35.764596278270631</v>
      </c>
    </row>
    <row r="12" spans="1:11">
      <c r="B12" s="8"/>
    </row>
    <row r="13" spans="1:11">
      <c r="H13" t="s">
        <v>17</v>
      </c>
      <c r="I13" s="5">
        <f>AVERAGE(I4:I11)</f>
        <v>19.953245473559164</v>
      </c>
    </row>
    <row r="14" spans="1:11">
      <c r="H14" t="s">
        <v>33</v>
      </c>
      <c r="I14">
        <f>STDEV(I4:I11)</f>
        <v>3.8427829534911683E-3</v>
      </c>
    </row>
    <row r="16" spans="1:11">
      <c r="B16" t="s">
        <v>18</v>
      </c>
      <c r="C16" t="s">
        <v>19</v>
      </c>
      <c r="E16" t="s">
        <v>20</v>
      </c>
      <c r="F16" t="s">
        <v>12</v>
      </c>
      <c r="H16" t="s">
        <v>14</v>
      </c>
      <c r="I16" t="s">
        <v>15</v>
      </c>
      <c r="K16" t="s">
        <v>16</v>
      </c>
    </row>
    <row r="17" spans="2:11">
      <c r="B17">
        <v>0.34505144399999998</v>
      </c>
      <c r="C17">
        <v>1418026</v>
      </c>
      <c r="E17" s="4">
        <f t="shared" ref="E17:E25" si="5">B17*57.2957795130823</f>
        <v>19.769991456094665</v>
      </c>
      <c r="F17" s="4"/>
      <c r="G17" s="4"/>
      <c r="I17" s="5"/>
      <c r="K17" s="6">
        <f xml:space="preserve">  (B17* 206264.806247096) - (C17/I27)</f>
        <v>3.1027228340681177</v>
      </c>
    </row>
    <row r="18" spans="2:11">
      <c r="B18">
        <v>8.4583535000000001E-2</v>
      </c>
      <c r="C18">
        <v>347577</v>
      </c>
      <c r="E18" s="4">
        <f t="shared" si="5"/>
        <v>4.8462795717970799</v>
      </c>
      <c r="F18" s="4">
        <f t="shared" ref="F18:F25" si="6" xml:space="preserve"> (B18-B17 ) * 57.2957795130823</f>
        <v>-14.923711884297585</v>
      </c>
      <c r="G18" s="4"/>
      <c r="H18">
        <f t="shared" ref="H18:H25" si="7">C18-C17</f>
        <v>-1070449</v>
      </c>
      <c r="I18" s="5">
        <f t="shared" ref="I18:I25" si="8" xml:space="preserve"> H18/ ((B18-B17 ) * 206264.806247096)</f>
        <v>19.924462945261428</v>
      </c>
      <c r="K18" s="6">
        <f xml:space="preserve">  (B18* 206264.806247096) - (C18/I27)</f>
        <v>2.1723521050371346</v>
      </c>
    </row>
    <row r="19" spans="2:11">
      <c r="B19">
        <v>-0.18418938700000001</v>
      </c>
      <c r="C19">
        <v>-757144</v>
      </c>
      <c r="E19" s="4">
        <f t="shared" si="5"/>
        <v>-10.553274506201788</v>
      </c>
      <c r="F19" s="4">
        <f t="shared" si="6"/>
        <v>-15.399554077998868</v>
      </c>
      <c r="G19" s="4"/>
      <c r="H19">
        <f t="shared" si="7"/>
        <v>-1104721</v>
      </c>
      <c r="I19" s="5">
        <f t="shared" si="8"/>
        <v>19.927001969677903</v>
      </c>
      <c r="K19" s="6">
        <f xml:space="preserve">  (B19* 206264.806247096) - (C19/I27)</f>
        <v>8.2768482311803382</v>
      </c>
    </row>
    <row r="20" spans="2:11">
      <c r="B20">
        <v>-0.695988461</v>
      </c>
      <c r="C20">
        <v>-2860950</v>
      </c>
      <c r="E20" s="4">
        <f t="shared" si="5"/>
        <v>-39.877201405105481</v>
      </c>
      <c r="F20" s="4">
        <f t="shared" si="6"/>
        <v>-29.323926898903693</v>
      </c>
      <c r="G20" s="4"/>
      <c r="H20">
        <f t="shared" si="7"/>
        <v>-2103806</v>
      </c>
      <c r="I20" s="5">
        <f t="shared" si="8"/>
        <v>19.928795947769341</v>
      </c>
      <c r="K20" s="6">
        <f xml:space="preserve">  (B20* 206264.806247096) - (C20/I27)</f>
        <v>29.405969287181506</v>
      </c>
    </row>
    <row r="21" spans="2:11">
      <c r="B21">
        <v>0.34062801100000001</v>
      </c>
      <c r="C21">
        <v>1399759</v>
      </c>
      <c r="E21" s="4">
        <f t="shared" si="5"/>
        <v>19.516547414235774</v>
      </c>
      <c r="F21" s="4">
        <f t="shared" si="6"/>
        <v>59.393748819341248</v>
      </c>
      <c r="G21" s="4"/>
      <c r="H21">
        <f t="shared" si="7"/>
        <v>4260709</v>
      </c>
      <c r="I21" s="5">
        <f t="shared" si="8"/>
        <v>19.926849227479124</v>
      </c>
      <c r="K21" s="6">
        <f xml:space="preserve">  (B21* 206264.806247096) - (C21/I27)</f>
        <v>7.5009619784395909</v>
      </c>
    </row>
    <row r="22" spans="2:11">
      <c r="B22">
        <v>0.60705362100000004</v>
      </c>
      <c r="C22">
        <v>2494519</v>
      </c>
      <c r="E22" s="4">
        <f t="shared" si="5"/>
        <v>34.78161042143423</v>
      </c>
      <c r="F22" s="4">
        <f t="shared" si="6"/>
        <v>15.265063007198457</v>
      </c>
      <c r="G22" s="4"/>
      <c r="H22">
        <f t="shared" si="7"/>
        <v>1094760</v>
      </c>
      <c r="I22" s="5">
        <f t="shared" si="8"/>
        <v>19.921306571522024</v>
      </c>
      <c r="K22" s="6">
        <f xml:space="preserve">  (B22* 206264.806247096) - (C22/I27)</f>
        <v>17.158146393165225</v>
      </c>
    </row>
    <row r="23" spans="2:11">
      <c r="B23">
        <v>0.86393729900000005</v>
      </c>
      <c r="C23">
        <v>3550172</v>
      </c>
      <c r="E23" s="4">
        <f t="shared" si="5"/>
        <v>49.499960996631863</v>
      </c>
      <c r="F23" s="4">
        <f t="shared" si="6"/>
        <v>14.718350575197631</v>
      </c>
      <c r="G23" s="4"/>
      <c r="H23">
        <f t="shared" si="7"/>
        <v>1055653</v>
      </c>
      <c r="I23" s="5">
        <f t="shared" si="8"/>
        <v>19.923220536585664</v>
      </c>
      <c r="K23" s="6">
        <f xml:space="preserve">  (B23* 206264.806247096) - (C23/I27)</f>
        <v>21.37965318368515</v>
      </c>
    </row>
    <row r="24" spans="2:11">
      <c r="B24">
        <v>1.0477975020000001</v>
      </c>
      <c r="C24">
        <v>4305743</v>
      </c>
      <c r="E24" s="4">
        <f t="shared" si="5"/>
        <v>60.034374648950418</v>
      </c>
      <c r="F24" s="4">
        <f t="shared" si="6"/>
        <v>10.534413652318555</v>
      </c>
      <c r="G24" s="4"/>
      <c r="H24">
        <f t="shared" si="7"/>
        <v>755571</v>
      </c>
      <c r="I24" s="5">
        <f t="shared" si="8"/>
        <v>19.923352192187764</v>
      </c>
      <c r="K24" s="6">
        <f xml:space="preserve">  (B24* 206264.806247096) - (C24/I27)</f>
        <v>24.150539447873598</v>
      </c>
    </row>
    <row r="25" spans="2:11">
      <c r="B25">
        <v>0.341526471</v>
      </c>
      <c r="C25">
        <v>1403314</v>
      </c>
      <c r="E25" s="4">
        <f t="shared" si="5"/>
        <v>19.568025380297097</v>
      </c>
      <c r="F25" s="4">
        <f t="shared" si="6"/>
        <v>-40.466349268653325</v>
      </c>
      <c r="G25" s="4"/>
      <c r="H25">
        <f t="shared" si="7"/>
        <v>-2902429</v>
      </c>
      <c r="I25" s="5">
        <f t="shared" si="8"/>
        <v>19.923474500387254</v>
      </c>
      <c r="K25" s="6">
        <f xml:space="preserve">  (B25* 206264.806247096) - (C25/I27)</f>
        <v>14.40084887194098</v>
      </c>
    </row>
    <row r="27" spans="2:11">
      <c r="H27" t="s">
        <v>17</v>
      </c>
      <c r="I27" s="5">
        <f>AVERAGE(I18:I25)</f>
        <v>19.924807986358811</v>
      </c>
    </row>
    <row r="28" spans="2:11">
      <c r="H28" t="s">
        <v>33</v>
      </c>
      <c r="I28">
        <f>STDEV(I18:I25)</f>
        <v>2.4980146926482623E-3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39643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 s="3">
        <v>-3.6361030000000001E-6</v>
      </c>
      <c r="C3">
        <v>-16</v>
      </c>
      <c r="E3" s="4">
        <f t="shared" ref="E3:E11" si="0">B3*3.819718634205</f>
        <v>-1.3888890384988703E-5</v>
      </c>
      <c r="F3" s="4"/>
      <c r="G3" s="4"/>
      <c r="I3" s="5"/>
      <c r="K3" s="6">
        <f xml:space="preserve">  (B3* 206264.806247096) - (C3/I13)</f>
        <v>5.2024884129183935E-2</v>
      </c>
    </row>
    <row r="4" spans="1:11">
      <c r="B4" s="3">
        <v>-0.26169175916199999</v>
      </c>
      <c r="C4">
        <v>-1076555</v>
      </c>
      <c r="E4" s="4">
        <f t="shared" si="0"/>
        <v>-0.99958888888897846</v>
      </c>
      <c r="F4" s="4">
        <f t="shared" ref="F4:F11" si="1" xml:space="preserve"> (B4-B3 ) * 3.819718634205</f>
        <v>-0.99957499999859334</v>
      </c>
      <c r="G4" s="6">
        <f t="shared" ref="G4:G11" si="2" xml:space="preserve">  (B4-B3 ) * 206264.806247096</f>
        <v>-53977.049999930845</v>
      </c>
      <c r="H4">
        <f t="shared" ref="H4:H11" si="3">C4-C3</f>
        <v>-1076539</v>
      </c>
      <c r="I4" s="5">
        <f t="shared" ref="I4:I11" si="4" xml:space="preserve"> H4/ ((B4-B3 ) * 206264.806247096)</f>
        <v>19.944383770535428</v>
      </c>
      <c r="K4" s="6">
        <f xml:space="preserve">  (B4* 206264.806247096) - (C4/I13)</f>
        <v>-13.800868260572315</v>
      </c>
    </row>
    <row r="5" spans="1:11">
      <c r="B5" s="3">
        <v>-0.52332606800000003</v>
      </c>
      <c r="C5">
        <v>-2153070</v>
      </c>
      <c r="E5" s="4">
        <f t="shared" si="0"/>
        <v>-1.9989583337048331</v>
      </c>
      <c r="F5" s="4">
        <f t="shared" si="1"/>
        <v>-0.99936944481585466</v>
      </c>
      <c r="G5" s="6">
        <f t="shared" si="2"/>
        <v>-53965.950020062955</v>
      </c>
      <c r="H5">
        <f t="shared" si="3"/>
        <v>-1076515</v>
      </c>
      <c r="I5" s="5">
        <f t="shared" si="4"/>
        <v>19.948041303818119</v>
      </c>
      <c r="K5" s="6">
        <f xml:space="preserve">  (B5* 206264.806247096) - (C5/I13)</f>
        <v>-17.75681898475159</v>
      </c>
    </row>
    <row r="6" spans="1:11">
      <c r="B6" s="3">
        <v>-1.0464528769999999</v>
      </c>
      <c r="C6">
        <v>-4305799</v>
      </c>
      <c r="E6" s="4">
        <f t="shared" si="0"/>
        <v>-3.9971555540943324</v>
      </c>
      <c r="F6" s="4">
        <f t="shared" si="1"/>
        <v>-1.9981972203894993</v>
      </c>
      <c r="G6" s="6">
        <f t="shared" si="2"/>
        <v>-107902.64990104658</v>
      </c>
      <c r="H6">
        <f t="shared" si="3"/>
        <v>-2152729</v>
      </c>
      <c r="I6" s="5">
        <f t="shared" si="4"/>
        <v>19.950659246776478</v>
      </c>
      <c r="K6" s="6">
        <f xml:space="preserve">  (B6* 206264.806247096) - (C6/I13)</f>
        <v>-11.506676006305497</v>
      </c>
    </row>
    <row r="7" spans="1:11">
      <c r="B7" s="3">
        <v>-5.5995999999999997E-5</v>
      </c>
      <c r="C7">
        <v>-14</v>
      </c>
      <c r="E7" s="4">
        <f t="shared" si="0"/>
        <v>-2.1388896464094318E-4</v>
      </c>
      <c r="F7" s="4">
        <f t="shared" si="1"/>
        <v>3.9969416651296918</v>
      </c>
      <c r="G7" s="6">
        <f t="shared" si="2"/>
        <v>215834.84991703057</v>
      </c>
      <c r="H7">
        <f t="shared" si="3"/>
        <v>4305785</v>
      </c>
      <c r="I7" s="5">
        <f t="shared" si="4"/>
        <v>19.949442833977894</v>
      </c>
      <c r="K7" s="6">
        <f xml:space="preserve">  (B7* 206264.806247096) - (C7/I13)</f>
        <v>-10.848232246308553</v>
      </c>
    </row>
    <row r="8" spans="1:11">
      <c r="B8" s="3">
        <v>0.261584131</v>
      </c>
      <c r="C8">
        <v>1076526</v>
      </c>
      <c r="E8" s="4">
        <f t="shared" si="0"/>
        <v>0.99917777959302179</v>
      </c>
      <c r="F8" s="4">
        <f t="shared" si="1"/>
        <v>0.9993916685576627</v>
      </c>
      <c r="G8" s="6">
        <f t="shared" si="2"/>
        <v>53967.150102120591</v>
      </c>
      <c r="H8">
        <f t="shared" si="3"/>
        <v>1076540</v>
      </c>
      <c r="I8" s="5">
        <f t="shared" si="4"/>
        <v>19.9480609586182</v>
      </c>
      <c r="K8" s="6">
        <f xml:space="preserve">  (B8* 206264.806247096) - (C8/I13)</f>
        <v>-6.9453634721794515</v>
      </c>
    </row>
    <row r="9" spans="1:11">
      <c r="B9" s="3">
        <v>0.52318280500000003</v>
      </c>
      <c r="C9">
        <v>2153040</v>
      </c>
      <c r="E9" s="4">
        <f t="shared" si="0"/>
        <v>1.998411109354141</v>
      </c>
      <c r="F9" s="4">
        <f t="shared" si="1"/>
        <v>0.99923332976111912</v>
      </c>
      <c r="G9" s="6">
        <f t="shared" si="2"/>
        <v>53958.599807107239</v>
      </c>
      <c r="H9">
        <f t="shared" si="3"/>
        <v>1076514</v>
      </c>
      <c r="I9" s="5">
        <f t="shared" si="4"/>
        <v>19.950740083107295</v>
      </c>
      <c r="K9" s="6">
        <f xml:space="preserve">  (B9* 206264.806247096) - (C9/I13)</f>
        <v>-10.289499143400462</v>
      </c>
    </row>
    <row r="10" spans="1:11">
      <c r="B10" s="3">
        <v>1.0462616179999999</v>
      </c>
      <c r="C10">
        <v>4305770</v>
      </c>
      <c r="E10" s="4">
        <f t="shared" si="0"/>
        <v>3.9964249985280733</v>
      </c>
      <c r="F10" s="4">
        <f t="shared" si="1"/>
        <v>1.9980138891739323</v>
      </c>
      <c r="G10" s="6">
        <f t="shared" si="2"/>
        <v>107892.75001540595</v>
      </c>
      <c r="H10">
        <f t="shared" si="3"/>
        <v>2152730</v>
      </c>
      <c r="I10" s="5">
        <f t="shared" si="4"/>
        <v>19.952499122439765</v>
      </c>
      <c r="K10" s="6">
        <f xml:space="preserve">  (B10* 206264.806247096) - (C10/I13)</f>
        <v>-26.489654322766</v>
      </c>
    </row>
    <row r="11" spans="1:11">
      <c r="B11" s="3">
        <v>9.4539999999999996E-6</v>
      </c>
      <c r="C11">
        <v>-15</v>
      </c>
      <c r="E11" s="4">
        <f t="shared" si="0"/>
        <v>3.6111619967774065E-5</v>
      </c>
      <c r="F11" s="4">
        <f t="shared" si="1"/>
        <v>-3.9963888869081057</v>
      </c>
      <c r="G11" s="6">
        <f t="shared" si="2"/>
        <v>-215804.99989306493</v>
      </c>
      <c r="H11">
        <f t="shared" si="3"/>
        <v>-4305785</v>
      </c>
      <c r="I11" s="5">
        <f t="shared" si="4"/>
        <v>19.952202229483053</v>
      </c>
      <c r="K11" s="6">
        <f xml:space="preserve">  (B11* 206264.806247096) - (C11/I13)</f>
        <v>2.7019258828712975</v>
      </c>
    </row>
    <row r="13" spans="1:11">
      <c r="H13" t="s">
        <v>17</v>
      </c>
      <c r="I13" s="5">
        <f>AVERAGE(I4:I11)</f>
        <v>19.949503693594529</v>
      </c>
    </row>
    <row r="14" spans="1:11">
      <c r="H14" t="s">
        <v>33</v>
      </c>
      <c r="I14">
        <f>STDEV(I4:I11)</f>
        <v>2.6607205303998066E-3</v>
      </c>
    </row>
    <row r="16" spans="1:11">
      <c r="B16" t="s">
        <v>18</v>
      </c>
      <c r="C16" t="s">
        <v>19</v>
      </c>
      <c r="E16" t="s">
        <v>20</v>
      </c>
      <c r="F16" t="s">
        <v>12</v>
      </c>
      <c r="H16" t="s">
        <v>14</v>
      </c>
      <c r="I16" t="s">
        <v>15</v>
      </c>
      <c r="K16" t="s">
        <v>16</v>
      </c>
    </row>
    <row r="17" spans="2:11">
      <c r="B17">
        <v>0.34906488099999999</v>
      </c>
      <c r="C17">
        <v>1434539</v>
      </c>
      <c r="E17" s="4">
        <f t="shared" ref="E17:E25" si="5">B17*57.2957795130823</f>
        <v>19.999944457536312</v>
      </c>
      <c r="F17" s="4"/>
      <c r="G17" s="4"/>
      <c r="I17" s="5"/>
      <c r="K17" s="6">
        <f xml:space="preserve">  (B17* 206264.806247096) - (C17/I27)</f>
        <v>7.5055072615359677</v>
      </c>
    </row>
    <row r="18" spans="2:11">
      <c r="B18">
        <v>8.6833523999999995E-2</v>
      </c>
      <c r="C18">
        <v>356800</v>
      </c>
      <c r="E18" s="4">
        <f t="shared" si="5"/>
        <v>4.97519444544794</v>
      </c>
      <c r="F18" s="4">
        <f t="shared" ref="F18:F25" si="6" xml:space="preserve"> (B18-B17 ) * 57.2957795130823</f>
        <v>-15.02475001208837</v>
      </c>
      <c r="G18" s="4"/>
      <c r="H18">
        <f t="shared" ref="H18:H25" si="7">C18-C17</f>
        <v>-1077739</v>
      </c>
      <c r="I18" s="5">
        <f t="shared" ref="I18:I25" si="8" xml:space="preserve"> H18/ ((B18-B17 ) * 206264.806247096)</f>
        <v>19.925252946210819</v>
      </c>
      <c r="K18" s="6">
        <f xml:space="preserve">  (B18* 206264.806247096) - (C18/I27)</f>
        <v>4.7032396170943684</v>
      </c>
    </row>
    <row r="19" spans="2:11">
      <c r="B19">
        <v>-0.175322687</v>
      </c>
      <c r="C19">
        <v>-720907</v>
      </c>
      <c r="E19" s="4">
        <f t="shared" si="5"/>
        <v>-10.045250017993141</v>
      </c>
      <c r="F19" s="4">
        <f t="shared" si="6"/>
        <v>-15.020444463441079</v>
      </c>
      <c r="G19" s="4"/>
      <c r="H19">
        <f t="shared" si="7"/>
        <v>-1077707</v>
      </c>
      <c r="I19" s="5">
        <f t="shared" si="8"/>
        <v>19.930372652033622</v>
      </c>
      <c r="K19" s="6">
        <f xml:space="preserve">  (B19* 206264.806247096) - (C19/I27)</f>
        <v>15.795028110609564</v>
      </c>
    </row>
    <row r="20" spans="2:11">
      <c r="B20">
        <v>-0.69956820399999997</v>
      </c>
      <c r="C20">
        <v>-2875908</v>
      </c>
      <c r="E20" s="4">
        <f t="shared" si="5"/>
        <v>-40.082305570746982</v>
      </c>
      <c r="F20" s="4">
        <f t="shared" si="6"/>
        <v>-30.037055552753838</v>
      </c>
      <c r="G20" s="4"/>
      <c r="H20">
        <f t="shared" si="7"/>
        <v>-2155001</v>
      </c>
      <c r="I20" s="5">
        <f t="shared" si="8"/>
        <v>19.929096839653717</v>
      </c>
      <c r="K20" s="6">
        <f xml:space="preserve">  (B20* 206264.806247096) - (C20/I27)</f>
        <v>31.052359965426149</v>
      </c>
    </row>
    <row r="21" spans="2:11">
      <c r="B21">
        <v>0.34905324500000001</v>
      </c>
      <c r="C21">
        <v>1434539</v>
      </c>
      <c r="E21" s="4">
        <f t="shared" si="5"/>
        <v>19.9992777638459</v>
      </c>
      <c r="F21" s="4">
        <f t="shared" si="6"/>
        <v>60.081583334592885</v>
      </c>
      <c r="G21" s="4"/>
      <c r="H21">
        <f t="shared" si="7"/>
        <v>4310447</v>
      </c>
      <c r="I21" s="5">
        <f t="shared" si="8"/>
        <v>19.928675684542089</v>
      </c>
      <c r="K21" s="6">
        <f xml:space="preserve">  (B21* 206264.806247096) - (C21/I27)</f>
        <v>5.1054099760513054</v>
      </c>
    </row>
    <row r="22" spans="2:11">
      <c r="B22">
        <v>0.61133696199999998</v>
      </c>
      <c r="C22">
        <v>2512277</v>
      </c>
      <c r="E22" s="4">
        <f t="shared" si="5"/>
        <v>35.027027782949574</v>
      </c>
      <c r="F22" s="4">
        <f t="shared" si="6"/>
        <v>15.027750019103674</v>
      </c>
      <c r="G22" s="4"/>
      <c r="H22">
        <f t="shared" si="7"/>
        <v>1077738</v>
      </c>
      <c r="I22" s="5">
        <f t="shared" si="8"/>
        <v>19.921256760732501</v>
      </c>
      <c r="K22" s="6">
        <f xml:space="preserve">  (B22* 206264.806247096) - (C22/I27)</f>
        <v>18.757887844083598</v>
      </c>
    </row>
    <row r="23" spans="2:11">
      <c r="B23">
        <v>0.873556683</v>
      </c>
      <c r="C23">
        <v>3589983</v>
      </c>
      <c r="E23" s="4">
        <f t="shared" si="5"/>
        <v>50.05111110134753</v>
      </c>
      <c r="F23" s="4">
        <f t="shared" si="6"/>
        <v>15.024083318397958</v>
      </c>
      <c r="G23" s="4"/>
      <c r="H23">
        <f t="shared" si="7"/>
        <v>1077706</v>
      </c>
      <c r="I23" s="5">
        <f t="shared" si="8"/>
        <v>19.925526997789554</v>
      </c>
      <c r="K23" s="6">
        <f xml:space="preserve">  (B23* 206264.806247096) - (C23/I27)</f>
        <v>20.816162163828267</v>
      </c>
    </row>
    <row r="24" spans="2:11">
      <c r="B24">
        <v>1.0483620739999999</v>
      </c>
      <c r="C24">
        <v>4308410</v>
      </c>
      <c r="E24" s="4">
        <f t="shared" si="5"/>
        <v>60.066722241781669</v>
      </c>
      <c r="F24" s="4">
        <f t="shared" si="6"/>
        <v>10.015611140434137</v>
      </c>
      <c r="G24" s="4"/>
      <c r="H24">
        <f t="shared" si="7"/>
        <v>718427</v>
      </c>
      <c r="I24" s="5">
        <f t="shared" si="8"/>
        <v>19.925200045946031</v>
      </c>
      <c r="K24" s="6">
        <f xml:space="preserve">  (B24* 206264.806247096) - (C24/I27)</f>
        <v>22.779896743013524</v>
      </c>
    </row>
    <row r="25" spans="2:11">
      <c r="B25">
        <v>0.34909009099999999</v>
      </c>
      <c r="C25">
        <v>1434538</v>
      </c>
      <c r="E25" s="4">
        <f t="shared" si="5"/>
        <v>20.001388884137835</v>
      </c>
      <c r="F25" s="4">
        <f t="shared" si="6"/>
        <v>-40.06533335764383</v>
      </c>
      <c r="G25" s="4"/>
      <c r="H25">
        <f t="shared" si="7"/>
        <v>-2873872</v>
      </c>
      <c r="I25" s="5">
        <f t="shared" si="8"/>
        <v>19.924900428301971</v>
      </c>
      <c r="K25" s="6">
        <f xml:space="preserve">  (B25* 206264.806247096) - (C25/I27)</f>
        <v>12.75562799553154</v>
      </c>
    </row>
    <row r="27" spans="2:11">
      <c r="H27" t="s">
        <v>17</v>
      </c>
      <c r="I27" s="5">
        <f>AVERAGE(I18:I25)</f>
        <v>19.926285294401293</v>
      </c>
    </row>
    <row r="28" spans="2:11">
      <c r="H28" t="s">
        <v>33</v>
      </c>
      <c r="I28">
        <f>STDEV(I18:I25)</f>
        <v>2.9361726755573673E-3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155B-816B-4795-99ED-4B74C60A1B6C}">
  <sheetPr>
    <pageSetUpPr fitToPage="1"/>
  </sheetPr>
  <dimension ref="A1:K28"/>
  <sheetViews>
    <sheetView workbookViewId="0">
      <selection activeCell="M19" sqref="M19"/>
    </sheetView>
  </sheetViews>
  <sheetFormatPr defaultRowHeight="12.5"/>
  <cols>
    <col min="1" max="1" width="8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44749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1.38799E-4</v>
      </c>
      <c r="C3">
        <v>573</v>
      </c>
      <c r="E3" s="4">
        <f t="shared" ref="E3:E11" si="0">B3*3.819718634205</f>
        <v>5.3017312670901979E-4</v>
      </c>
      <c r="F3" s="4"/>
      <c r="G3" s="4"/>
      <c r="I3" s="5"/>
      <c r="K3" s="6">
        <f xml:space="preserve">  (B3* 206264.806247096) - (C3/I13)</f>
        <v>-9.3076739537387709E-2</v>
      </c>
    </row>
    <row r="4" spans="1:11">
      <c r="B4">
        <v>-0.261731508</v>
      </c>
      <c r="C4">
        <v>-1077020</v>
      </c>
      <c r="E4" s="4">
        <f t="shared" si="0"/>
        <v>-0.99974071826617505</v>
      </c>
      <c r="F4" s="4">
        <f t="shared" ref="F4:F11" si="1" xml:space="preserve"> (B4-B3 ) * 3.819718634205</f>
        <v>-1.0002708913928842</v>
      </c>
      <c r="G4" s="6">
        <f t="shared" ref="G4:G11" si="2" xml:space="preserve">  (B4-B3 ) * 206264.806247096</f>
        <v>-54014.628135222556</v>
      </c>
      <c r="H4">
        <f t="shared" ref="H4:H11" si="3">C4-C3</f>
        <v>-1077593</v>
      </c>
      <c r="I4" s="5">
        <f t="shared" ref="I4:I11" si="4" xml:space="preserve"> H4/ ((B4-B3 ) * 206264.806247096)</f>
        <v>19.950021636774153</v>
      </c>
      <c r="K4" s="6">
        <f xml:space="preserve">  (B4* 206264.806247096) - (C4/I13)</f>
        <v>1.1335000777908135</v>
      </c>
    </row>
    <row r="5" spans="1:11">
      <c r="B5">
        <v>-0.52351184299999998</v>
      </c>
      <c r="C5">
        <v>-2154406</v>
      </c>
      <c r="E5" s="4">
        <f t="shared" si="0"/>
        <v>-1.9996679419341024</v>
      </c>
      <c r="F5" s="4">
        <f t="shared" si="1"/>
        <v>-0.9999272236679273</v>
      </c>
      <c r="G5" s="6">
        <f t="shared" si="2"/>
        <v>-53996.070078074881</v>
      </c>
      <c r="H5">
        <f t="shared" si="3"/>
        <v>-1077386</v>
      </c>
      <c r="I5" s="5">
        <f t="shared" si="4"/>
        <v>19.953044701997172</v>
      </c>
      <c r="K5" s="6">
        <f xml:space="preserve">  (B5* 206264.806247096) - (C5/I13)</f>
        <v>10.541969827361754</v>
      </c>
    </row>
    <row r="6" spans="1:11">
      <c r="B6">
        <v>-1.0470810310000001</v>
      </c>
      <c r="C6">
        <v>-4309298</v>
      </c>
      <c r="E6" s="4">
        <f t="shared" si="0"/>
        <v>-3.9995549256332836</v>
      </c>
      <c r="F6" s="4">
        <f t="shared" si="1"/>
        <v>-1.9998869836991813</v>
      </c>
      <c r="G6" s="6">
        <f t="shared" si="2"/>
        <v>-107993.8971197694</v>
      </c>
      <c r="H6">
        <f t="shared" si="3"/>
        <v>-2154892</v>
      </c>
      <c r="I6" s="5">
        <f t="shared" si="4"/>
        <v>19.953831257799148</v>
      </c>
      <c r="K6" s="6">
        <f xml:space="preserve">  (B6* 206264.806247096) - (C6/I13)</f>
        <v>33.617113367974525</v>
      </c>
    </row>
    <row r="7" spans="1:11">
      <c r="B7">
        <v>1.7979199999999999E-4</v>
      </c>
      <c r="C7">
        <v>243</v>
      </c>
      <c r="E7" s="4">
        <f t="shared" si="0"/>
        <v>6.8675485268098531E-4</v>
      </c>
      <c r="F7" s="4">
        <f t="shared" si="1"/>
        <v>4.0002416804859644</v>
      </c>
      <c r="G7" s="6">
        <f t="shared" si="2"/>
        <v>216013.05074626932</v>
      </c>
      <c r="H7">
        <f t="shared" si="3"/>
        <v>4309541</v>
      </c>
      <c r="I7" s="5">
        <f t="shared" si="4"/>
        <v>19.950373299722624</v>
      </c>
      <c r="K7" s="6">
        <f xml:space="preserve">  (B7* 206264.806247096) - (C7/I13)</f>
        <v>24.904047531018335</v>
      </c>
    </row>
    <row r="8" spans="1:11">
      <c r="B8">
        <v>0.26202986900000003</v>
      </c>
      <c r="C8">
        <v>1077628</v>
      </c>
      <c r="E8" s="4">
        <f t="shared" si="0"/>
        <v>1.0008803733375953</v>
      </c>
      <c r="F8" s="4">
        <f t="shared" si="1"/>
        <v>1.0001936184849141</v>
      </c>
      <c r="G8" s="6">
        <f t="shared" si="2"/>
        <v>54010.455398192178</v>
      </c>
      <c r="H8">
        <f t="shared" si="3"/>
        <v>1077385</v>
      </c>
      <c r="I8" s="5">
        <f t="shared" si="4"/>
        <v>19.947711828329851</v>
      </c>
      <c r="K8" s="6">
        <f xml:space="preserve">  (B8* 206264.806247096) - (C8/I13)</f>
        <v>29.931024295918178</v>
      </c>
    </row>
    <row r="9" spans="1:11">
      <c r="B9">
        <v>0.52388154300000001</v>
      </c>
      <c r="C9">
        <v>2155004</v>
      </c>
      <c r="E9" s="4">
        <f t="shared" si="0"/>
        <v>2.0010800919131682</v>
      </c>
      <c r="F9" s="4">
        <f t="shared" si="1"/>
        <v>1.0001997185755729</v>
      </c>
      <c r="G9" s="6">
        <f t="shared" si="2"/>
        <v>54010.784803087743</v>
      </c>
      <c r="H9">
        <f t="shared" si="3"/>
        <v>1077376</v>
      </c>
      <c r="I9" s="5">
        <f t="shared" si="4"/>
        <v>19.947423536389856</v>
      </c>
      <c r="K9" s="6">
        <f xml:space="preserve">  (B9* 206264.806247096) - (C9/I13)</f>
        <v>35.738543530969764</v>
      </c>
    </row>
    <row r="10" spans="1:11">
      <c r="B10">
        <v>1.0475774369999999</v>
      </c>
      <c r="C10">
        <v>4309744</v>
      </c>
      <c r="E10" s="4">
        <f t="shared" si="0"/>
        <v>4.0014510568816144</v>
      </c>
      <c r="F10" s="4">
        <f t="shared" si="1"/>
        <v>2.0003709649684462</v>
      </c>
      <c r="G10" s="6">
        <f t="shared" si="2"/>
        <v>108020.03210830972</v>
      </c>
      <c r="H10">
        <f t="shared" si="3"/>
        <v>2154740</v>
      </c>
      <c r="I10" s="5">
        <f t="shared" si="4"/>
        <v>19.947596366565428</v>
      </c>
      <c r="K10" s="6">
        <f xml:space="preserve">  (B10* 206264.806247096) - (C10/I13)</f>
        <v>46.41760090138996</v>
      </c>
    </row>
    <row r="11" spans="1:11">
      <c r="B11">
        <v>1.6648300000000001E-4</v>
      </c>
      <c r="C11">
        <v>412</v>
      </c>
      <c r="E11" s="4">
        <f t="shared" si="0"/>
        <v>6.3591821737835107E-4</v>
      </c>
      <c r="F11" s="4">
        <f t="shared" si="1"/>
        <v>-4.0008151386642359</v>
      </c>
      <c r="G11" s="6">
        <f t="shared" si="2"/>
        <v>-216044.01748789597</v>
      </c>
      <c r="H11">
        <f t="shared" si="3"/>
        <v>-4309332</v>
      </c>
      <c r="I11" s="5">
        <f t="shared" si="4"/>
        <v>19.946546310829614</v>
      </c>
      <c r="K11" s="6">
        <f xml:space="preserve">  (B11* 206264.806247096) - (C11/I13)</f>
        <v>13.68750810193762</v>
      </c>
    </row>
    <row r="12" spans="1:11">
      <c r="B12" s="8"/>
    </row>
    <row r="13" spans="1:11">
      <c r="H13" t="s">
        <v>17</v>
      </c>
      <c r="I13" s="8">
        <f>AVERAGE(I4:I11)</f>
        <v>19.949568617300979</v>
      </c>
    </row>
    <row r="14" spans="1:11">
      <c r="H14" t="s">
        <v>33</v>
      </c>
      <c r="I14">
        <f>STDEV(I4:I11)</f>
        <v>2.73023170246E-3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0.34905047099999997</v>
      </c>
      <c r="C17">
        <v>1434787</v>
      </c>
      <c r="E17" s="4">
        <f>B17*57.2957795130823</f>
        <v>19.999118825353527</v>
      </c>
      <c r="F17" s="4"/>
      <c r="G17" s="4"/>
      <c r="I17" s="5"/>
      <c r="K17" s="6">
        <f xml:space="preserve">  (B17* 206264.806247096) - (C17/I27)</f>
        <v>2.1599444716266589</v>
      </c>
    </row>
    <row r="18" spans="2:11">
      <c r="B18">
        <v>8.7281583999999995E-2</v>
      </c>
      <c r="C18">
        <v>358793</v>
      </c>
      <c r="E18" s="4">
        <f>B18*57.2957795130823</f>
        <v>5.0008663924165715</v>
      </c>
      <c r="F18" s="4">
        <f xml:space="preserve"> (B18-B17 ) * 57.2957795130823</f>
        <v>-14.998252432936956</v>
      </c>
      <c r="G18" s="6">
        <f xml:space="preserve">  (B18-B17 ) * 206264.806247096</f>
        <v>-53993.708758572975</v>
      </c>
      <c r="H18">
        <f t="shared" ref="H18:H25" si="5">C18-C17</f>
        <v>-1075994</v>
      </c>
      <c r="I18" s="5">
        <f xml:space="preserve"> H18/ ((B18-B17 ) * 206264.806247096)</f>
        <v>19.928136531816897</v>
      </c>
      <c r="K18" s="6">
        <f xml:space="preserve">  (B18* 206264.806247096) - (C18/I27)</f>
        <v>-0.37757151907135267</v>
      </c>
    </row>
    <row r="19" spans="2:11">
      <c r="B19">
        <v>-0.17447502400000001</v>
      </c>
      <c r="C19">
        <v>-717338</v>
      </c>
      <c r="E19" s="4">
        <f>B19*57.2957795130823</f>
        <v>-9.9966825056437436</v>
      </c>
      <c r="F19" s="4">
        <f xml:space="preserve"> (B19-B18 ) * 57.2957795130823</f>
        <v>-14.997548898060314</v>
      </c>
      <c r="G19" s="6">
        <f xml:space="preserve">  (B19-B18 ) * 206264.806247096</f>
        <v>-53991.176033017065</v>
      </c>
      <c r="H19">
        <f t="shared" si="5"/>
        <v>-1076131</v>
      </c>
      <c r="I19" s="5">
        <f xml:space="preserve"> H19/ ((B19-B18 ) * 206264.806247096)</f>
        <v>19.931608812186582</v>
      </c>
      <c r="K19" s="6">
        <f xml:space="preserve">  (B19* 206264.806247096) - (C19/I27)</f>
        <v>6.4920169555334724</v>
      </c>
    </row>
    <row r="20" spans="2:11">
      <c r="B20">
        <v>-0.69796795499999997</v>
      </c>
      <c r="C20">
        <v>-2869574</v>
      </c>
      <c r="E20" s="4">
        <f>B20*57.2957795130823</f>
        <v>-39.990618056876947</v>
      </c>
      <c r="F20" s="4">
        <f xml:space="preserve"> (B20-B19 ) * 57.2957795130823</f>
        <v>-29.993935551233204</v>
      </c>
      <c r="G20" s="6">
        <f xml:space="preserve">  (B20-B19 ) * 206264.806247096</f>
        <v>-107978.16798443939</v>
      </c>
      <c r="H20">
        <f t="shared" si="5"/>
        <v>-2152236</v>
      </c>
      <c r="I20" s="5">
        <f xml:space="preserve"> H20/ ((B20-B19 ) * 206264.806247096)</f>
        <v>19.932140359245178</v>
      </c>
      <c r="K20" s="6">
        <f xml:space="preserve">  (B20* 206264.806247096) - (C20/I27)</f>
        <v>23.110648845118703</v>
      </c>
    </row>
    <row r="21" spans="2:11">
      <c r="B21">
        <v>0.34904406500000001</v>
      </c>
      <c r="C21">
        <v>1434773</v>
      </c>
      <c r="E21" s="4">
        <f>B21*57.2957795130823</f>
        <v>19.998751788589967</v>
      </c>
      <c r="F21" s="4">
        <f xml:space="preserve"> (B21-B20 ) * 57.2957795130823</f>
        <v>59.989369845466911</v>
      </c>
      <c r="G21" s="6">
        <f xml:space="preserve">  (B21-B20 ) * 206264.806247096</f>
        <v>215961.73144368059</v>
      </c>
      <c r="H21">
        <f t="shared" si="5"/>
        <v>4304347</v>
      </c>
      <c r="I21" s="5">
        <f xml:space="preserve"> H21/ ((B21-B20 ) * 206264.806247096)</f>
        <v>19.931063578838298</v>
      </c>
      <c r="K21" s="6">
        <f xml:space="preserve">  (B21* 206264.806247096) - (C21/I27)</f>
        <v>1.5411033982381923</v>
      </c>
    </row>
    <row r="22" spans="2:11">
      <c r="B22">
        <v>0.61091117900000003</v>
      </c>
      <c r="C22">
        <v>2510913</v>
      </c>
      <c r="E22" s="4">
        <f>B22*57.2957795130823</f>
        <v>35.002632214061158</v>
      </c>
      <c r="F22" s="4">
        <f xml:space="preserve"> (B22-B21 ) * 57.2957795130823</f>
        <v>15.003880425471188</v>
      </c>
      <c r="G22" s="6">
        <f xml:space="preserve">  (B22-B21 ) * 206264.806247096</f>
        <v>54013.96953169621</v>
      </c>
      <c r="H22">
        <f t="shared" si="5"/>
        <v>1076140</v>
      </c>
      <c r="I22" s="5">
        <f xml:space="preserve"> H22/ ((B22-B21 ) * 206264.806247096)</f>
        <v>19.923364443128087</v>
      </c>
      <c r="K22" s="6">
        <f xml:space="preserve">  (B22* 206264.806247096) - (C22/I27)</f>
        <v>17.013412068568869</v>
      </c>
    </row>
    <row r="23" spans="2:11">
      <c r="B23">
        <v>0.87270355499999996</v>
      </c>
      <c r="C23">
        <v>3587023</v>
      </c>
      <c r="E23" s="4">
        <f>B23*57.2957795130823</f>
        <v>50.002230467563095</v>
      </c>
      <c r="F23" s="4">
        <f xml:space="preserve"> (B23-B22 ) * 57.2957795130823</f>
        <v>14.999598253501935</v>
      </c>
      <c r="G23" s="6">
        <f xml:space="preserve">  (B23-B22 ) * 206264.806247096</f>
        <v>53998.553712606896</v>
      </c>
      <c r="H23">
        <f t="shared" si="5"/>
        <v>1076110</v>
      </c>
      <c r="I23" s="5">
        <f xml:space="preserve"> H23/ ((B23-B22 ) * 206264.806247096)</f>
        <v>19.928496709880648</v>
      </c>
      <c r="K23" s="6">
        <f xml:space="preserve">  (B23* 206264.806247096) - (C23/I27)</f>
        <v>18.575240096921334</v>
      </c>
    </row>
    <row r="24" spans="2:11">
      <c r="B24">
        <v>1.047215612</v>
      </c>
      <c r="C24">
        <v>4304419</v>
      </c>
      <c r="E24" s="4">
        <f>B24*57.2957795130823</f>
        <v>60.001034807809546</v>
      </c>
      <c r="F24" s="4">
        <f xml:space="preserve"> (B24-B23 ) * 57.2957795130823</f>
        <v>9.9988043402464548</v>
      </c>
      <c r="G24" s="6">
        <f xml:space="preserve">  (B24-B23 ) * 206264.806247096</f>
        <v>35995.695624887187</v>
      </c>
      <c r="H24">
        <f t="shared" si="5"/>
        <v>717396</v>
      </c>
      <c r="I24" s="5">
        <f xml:space="preserve"> H24/ ((B24-B23 ) * 206264.806247096)</f>
        <v>19.930049622488671</v>
      </c>
      <c r="K24" s="6">
        <f xml:space="preserve">  (B24* 206264.806247096) - (C24/I27)</f>
        <v>16.811506713012932</v>
      </c>
    </row>
    <row r="25" spans="2:11">
      <c r="B25">
        <v>0.349102254</v>
      </c>
      <c r="C25">
        <v>1434902</v>
      </c>
      <c r="E25" s="4">
        <f>B25*57.2957795130823</f>
        <v>20.002085772704053</v>
      </c>
      <c r="F25" s="4">
        <f xml:space="preserve"> (B25-B24 ) * 57.2957795130823</f>
        <v>-39.998949035105497</v>
      </c>
      <c r="G25" s="6">
        <f xml:space="preserve">  (B25-B24 ) * 206264.806247096</f>
        <v>-143996.21652637961</v>
      </c>
      <c r="H25">
        <f t="shared" si="5"/>
        <v>-2869517</v>
      </c>
      <c r="I25" s="5">
        <f xml:space="preserve"> H25/ ((B25-B24 ) * 206264.806247096)</f>
        <v>19.927724972373245</v>
      </c>
      <c r="K25" s="6">
        <f xml:space="preserve">  (B25* 206264.806247096) - (C25/I27)</f>
        <v>7.070490885496838</v>
      </c>
    </row>
    <row r="27" spans="2:11">
      <c r="H27" t="s">
        <v>17</v>
      </c>
      <c r="I27" s="8">
        <f>AVERAGE(I18:I25)</f>
        <v>19.929073128744701</v>
      </c>
    </row>
    <row r="28" spans="2:11">
      <c r="H28" t="s">
        <v>33</v>
      </c>
      <c r="I28">
        <f>STDEV(I18:I25)</f>
        <v>2.8377333673914205E-3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D6EE-DC54-4EE3-8F00-5C328C62F89A}">
  <sheetPr>
    <pageSetUpPr fitToPage="1"/>
  </sheetPr>
  <dimension ref="A1:P28"/>
  <sheetViews>
    <sheetView workbookViewId="0">
      <selection activeCell="I13" sqref="I13:I14"/>
    </sheetView>
  </sheetViews>
  <sheetFormatPr defaultRowHeight="12.5"/>
  <cols>
    <col min="1" max="1" width="10" style="25" bestFit="1" customWidth="1"/>
    <col min="2" max="2" width="15.81640625" style="25" bestFit="1" customWidth="1"/>
    <col min="3" max="3" width="9.08984375" style="25" bestFit="1" customWidth="1"/>
    <col min="4" max="4" width="8.7265625" style="25"/>
    <col min="5" max="5" width="16.26953125" style="25" bestFit="1" customWidth="1"/>
    <col min="6" max="6" width="12.6328125" style="25" bestFit="1" customWidth="1"/>
    <col min="7" max="7" width="10.08984375" style="25" bestFit="1" customWidth="1"/>
    <col min="8" max="8" width="8.54296875" style="25" bestFit="1" customWidth="1"/>
    <col min="9" max="9" width="12.453125" style="25" bestFit="1" customWidth="1"/>
    <col min="10" max="10" width="5.1796875" style="25" customWidth="1"/>
    <col min="11" max="11" width="10.90625" style="25" bestFit="1" customWidth="1"/>
    <col min="12" max="16" width="8.7265625" style="25"/>
    <col min="17" max="16384" width="8.7265625" style="23"/>
  </cols>
  <sheetData>
    <row r="1" spans="1:11">
      <c r="A1" s="24">
        <v>45225</v>
      </c>
    </row>
    <row r="2" spans="1:11">
      <c r="B2" s="25" t="s">
        <v>9</v>
      </c>
      <c r="C2" s="25" t="s">
        <v>10</v>
      </c>
      <c r="E2" s="25" t="s">
        <v>11</v>
      </c>
      <c r="F2" s="25" t="s">
        <v>12</v>
      </c>
      <c r="G2" s="25" t="s">
        <v>13</v>
      </c>
      <c r="H2" s="25" t="s">
        <v>14</v>
      </c>
      <c r="I2" s="25" t="s">
        <v>15</v>
      </c>
      <c r="K2" s="25" t="s">
        <v>16</v>
      </c>
    </row>
    <row r="3" spans="1:11">
      <c r="B3" s="30">
        <v>1.32411E-4</v>
      </c>
      <c r="C3" s="30">
        <v>540</v>
      </c>
      <c r="E3" s="26">
        <f t="shared" ref="E3:E11" si="0">B3*3.819718634205</f>
        <v>5.0577276407371829E-4</v>
      </c>
      <c r="F3" s="26"/>
      <c r="G3" s="26"/>
      <c r="I3" s="27"/>
      <c r="K3" s="28">
        <f xml:space="preserve">  (B3* 206264.806247096) - (C3/I13)</f>
        <v>0.23083981928549591</v>
      </c>
    </row>
    <row r="4" spans="1:11">
      <c r="B4" s="30">
        <v>-0.261831596</v>
      </c>
      <c r="C4" s="30">
        <v>-1077017</v>
      </c>
      <c r="E4" s="26">
        <f t="shared" si="0"/>
        <v>-1.0001230262648353</v>
      </c>
      <c r="F4" s="26">
        <f t="shared" ref="F4:F11" si="1" xml:space="preserve"> (B4-B3 ) * 3.819718634205</f>
        <v>-1.0006287990289091</v>
      </c>
      <c r="G4" s="28">
        <f t="shared" ref="G4:G11" si="2" xml:space="preserve">  (B4-B3 ) * 206264.806247096</f>
        <v>-54033.955147567904</v>
      </c>
      <c r="H4" s="25">
        <f t="shared" ref="H4:H11" si="3">C4-C3</f>
        <v>-1077557</v>
      </c>
      <c r="I4" s="27">
        <f t="shared" ref="I4:I11" si="4" xml:space="preserve"> H4/ ((B4-B3 ) * 206264.806247096)</f>
        <v>19.942219610931097</v>
      </c>
      <c r="K4" s="28">
        <f xml:space="preserve">  (B4* 206264.806247096) - (C4/I13)</f>
        <v>5.5386238273131312</v>
      </c>
    </row>
    <row r="5" spans="1:11">
      <c r="B5" s="30">
        <v>-0.52371361500000002</v>
      </c>
      <c r="C5" s="30">
        <v>-2154398</v>
      </c>
      <c r="E5" s="26">
        <f t="shared" si="0"/>
        <v>-2.0004386542023633</v>
      </c>
      <c r="F5" s="26">
        <f t="shared" si="1"/>
        <v>-1.000315627937528</v>
      </c>
      <c r="G5" s="28">
        <f t="shared" si="2"/>
        <v>-54017.043908633321</v>
      </c>
      <c r="H5" s="25">
        <f t="shared" si="3"/>
        <v>-1077381</v>
      </c>
      <c r="I5" s="27">
        <f t="shared" si="4"/>
        <v>19.945204736163035</v>
      </c>
      <c r="K5" s="28">
        <f xml:space="preserve">  (B5* 206264.806247096) - (C5/I13)</f>
        <v>18.931282804056536</v>
      </c>
    </row>
    <row r="6" spans="1:11">
      <c r="B6" s="30">
        <v>-1.0474148329999999</v>
      </c>
      <c r="C6" s="30">
        <v>-4309332</v>
      </c>
      <c r="E6" s="26">
        <f t="shared" si="0"/>
        <v>-4.0008299553528177</v>
      </c>
      <c r="F6" s="26">
        <f t="shared" si="1"/>
        <v>-2.0003913011504548</v>
      </c>
      <c r="G6" s="28">
        <f t="shared" si="2"/>
        <v>-108021.13026213818</v>
      </c>
      <c r="H6" s="25">
        <f t="shared" si="3"/>
        <v>-2154934</v>
      </c>
      <c r="I6" s="27">
        <f t="shared" si="4"/>
        <v>19.949189522184742</v>
      </c>
      <c r="K6" s="28">
        <f xml:space="preserve">  (B6* 206264.806247096) - (C6/I13)</f>
        <v>67.299920670862775</v>
      </c>
    </row>
    <row r="7" spans="1:11">
      <c r="B7" s="30">
        <v>-1.5494010000000001E-2</v>
      </c>
      <c r="C7" s="30">
        <v>-61606</v>
      </c>
      <c r="E7" s="26">
        <f t="shared" si="0"/>
        <v>-5.9182758715558614E-2</v>
      </c>
      <c r="F7" s="26">
        <f t="shared" si="1"/>
        <v>3.941647196637259</v>
      </c>
      <c r="G7" s="28">
        <f t="shared" si="2"/>
        <v>212848.94861843882</v>
      </c>
      <c r="H7" s="25">
        <f t="shared" si="3"/>
        <v>4247726</v>
      </c>
      <c r="I7" s="27">
        <f t="shared" si="4"/>
        <v>19.95652798649542</v>
      </c>
      <c r="K7" s="28">
        <f xml:space="preserve">  (B7* 206264.806247096) - (C7/I13)</f>
        <v>-106.34068381892757</v>
      </c>
    </row>
    <row r="8" spans="1:11">
      <c r="B8" s="30">
        <v>0.26196704799999998</v>
      </c>
      <c r="C8" s="30">
        <v>1077656</v>
      </c>
      <c r="E8" s="26">
        <f t="shared" si="0"/>
        <v>1.0006404147932757</v>
      </c>
      <c r="F8" s="26">
        <f t="shared" si="1"/>
        <v>1.0598231735088341</v>
      </c>
      <c r="G8" s="28">
        <f t="shared" si="2"/>
        <v>57230.451369484268</v>
      </c>
      <c r="H8" s="25">
        <f t="shared" si="3"/>
        <v>1139262</v>
      </c>
      <c r="I8" s="27">
        <f t="shared" si="4"/>
        <v>19.906570239064436</v>
      </c>
      <c r="K8" s="28">
        <f xml:space="preserve">  (B8* 206264.806247096) - (C8/I13)</f>
        <v>-9.6453624630303239</v>
      </c>
    </row>
    <row r="9" spans="1:11">
      <c r="B9" s="30">
        <v>0.52390975900000003</v>
      </c>
      <c r="C9" s="30">
        <v>2155029</v>
      </c>
      <c r="E9" s="26">
        <f t="shared" si="0"/>
        <v>2.0011878690941507</v>
      </c>
      <c r="F9" s="26">
        <f t="shared" si="1"/>
        <v>1.0005474543008752</v>
      </c>
      <c r="G9" s="28">
        <f t="shared" si="2"/>
        <v>54029.562532254073</v>
      </c>
      <c r="H9" s="25">
        <f t="shared" si="3"/>
        <v>1077373</v>
      </c>
      <c r="I9" s="27">
        <f t="shared" si="4"/>
        <v>19.940435374742108</v>
      </c>
      <c r="K9" s="28">
        <f xml:space="preserve">  (B9* 206264.806247096) - (C9/I13)</f>
        <v>-10.118199456948787</v>
      </c>
    </row>
    <row r="10" spans="1:11">
      <c r="B10" s="30">
        <v>1.047773353</v>
      </c>
      <c r="C10" s="30">
        <v>4309757</v>
      </c>
      <c r="E10" s="26">
        <f t="shared" si="0"/>
        <v>4.0021994008775534</v>
      </c>
      <c r="F10" s="26">
        <f t="shared" si="1"/>
        <v>2.0010115317834023</v>
      </c>
      <c r="G10" s="28">
        <f t="shared" si="2"/>
        <v>108054.62271631736</v>
      </c>
      <c r="H10" s="25">
        <f t="shared" si="3"/>
        <v>2154728</v>
      </c>
      <c r="I10" s="27">
        <f t="shared" si="4"/>
        <v>19.941099657133076</v>
      </c>
      <c r="K10" s="28">
        <f xml:space="preserve">  (B10* 206264.806247096) - (C10/I13)</f>
        <v>-14.663525320880581</v>
      </c>
    </row>
    <row r="11" spans="1:11">
      <c r="B11" s="30">
        <v>5.4150999999999997E-5</v>
      </c>
      <c r="C11" s="30">
        <v>390</v>
      </c>
      <c r="E11" s="26">
        <f t="shared" si="0"/>
        <v>2.0684158376083495E-4</v>
      </c>
      <c r="F11" s="26">
        <f t="shared" si="1"/>
        <v>-4.0019925592937922</v>
      </c>
      <c r="G11" s="28">
        <f t="shared" si="2"/>
        <v>-216107.59820189202</v>
      </c>
      <c r="H11" s="25">
        <f t="shared" si="3"/>
        <v>-4309367</v>
      </c>
      <c r="I11" s="27">
        <f t="shared" si="4"/>
        <v>19.940839821717436</v>
      </c>
      <c r="K11" s="28">
        <f xml:space="preserve">  (B11* 206264.806247096) - (C11/I13)</f>
        <v>-8.3889746285292563</v>
      </c>
    </row>
    <row r="12" spans="1:11">
      <c r="B12" s="29"/>
    </row>
    <row r="13" spans="1:11">
      <c r="H13" s="25" t="s">
        <v>17</v>
      </c>
      <c r="I13" s="29">
        <f>AVERAGE(I4:I11)</f>
        <v>19.940260868553921</v>
      </c>
    </row>
    <row r="14" spans="1:11">
      <c r="H14" s="25" t="s">
        <v>33</v>
      </c>
      <c r="I14" s="25">
        <f>STDEV(I4:I11)</f>
        <v>1.4681116156828003E-2</v>
      </c>
    </row>
    <row r="16" spans="1:11">
      <c r="B16" s="25" t="s">
        <v>18</v>
      </c>
      <c r="C16" s="25" t="s">
        <v>19</v>
      </c>
      <c r="E16" s="25" t="s">
        <v>20</v>
      </c>
      <c r="F16" s="25" t="s">
        <v>23</v>
      </c>
      <c r="G16" s="25" t="s">
        <v>22</v>
      </c>
      <c r="H16" s="25" t="s">
        <v>14</v>
      </c>
      <c r="I16" s="25" t="s">
        <v>15</v>
      </c>
      <c r="K16" s="25" t="s">
        <v>16</v>
      </c>
    </row>
    <row r="17" spans="2:11">
      <c r="B17" s="30">
        <v>0.34905047099999997</v>
      </c>
      <c r="C17" s="30">
        <v>1434786</v>
      </c>
      <c r="E17" s="26">
        <f t="shared" ref="E17:E25" si="5">B17*57.2957795130823</f>
        <v>19.999118825353527</v>
      </c>
      <c r="F17" s="26"/>
      <c r="G17" s="26"/>
      <c r="I17" s="27"/>
      <c r="K17" s="28">
        <f xml:space="preserve">  (B17* 206264.806247096) - (C17/I27)</f>
        <v>0.26312119262001943</v>
      </c>
    </row>
    <row r="18" spans="2:11">
      <c r="B18" s="30">
        <v>8.7270372999999998E-2</v>
      </c>
      <c r="C18" s="30">
        <v>358795</v>
      </c>
      <c r="E18" s="26">
        <f t="shared" si="5"/>
        <v>5.0002240494324504</v>
      </c>
      <c r="F18" s="26">
        <f t="shared" ref="F18:F25" si="6" xml:space="preserve"> (B18-B17 ) * 57.2957795130823</f>
        <v>-14.998894775921075</v>
      </c>
      <c r="G18" s="28">
        <f t="shared" ref="G18:G25" si="7" xml:space="preserve">  (B18-B17 ) * 206264.806247096</f>
        <v>-53996.021193315799</v>
      </c>
      <c r="H18" s="25">
        <f t="shared" ref="H18:H25" si="8">C18-C17</f>
        <v>-1075991</v>
      </c>
      <c r="I18" s="27">
        <f t="shared" ref="I18:I25" si="9" xml:space="preserve"> H18/ ((B18-B17 ) * 206264.806247096)</f>
        <v>19.927227529372065</v>
      </c>
      <c r="K18" s="28">
        <f xml:space="preserve">  (B18* 206264.806247096) - (C18/I27)</f>
        <v>-3.2772461294734967</v>
      </c>
    </row>
    <row r="19" spans="2:11">
      <c r="B19" s="30">
        <v>-0.17448676900000001</v>
      </c>
      <c r="C19" s="30">
        <v>-717330</v>
      </c>
      <c r="E19" s="26">
        <f t="shared" si="5"/>
        <v>-9.997355444574124</v>
      </c>
      <c r="F19" s="26">
        <f t="shared" si="6"/>
        <v>-14.997579494006574</v>
      </c>
      <c r="G19" s="28">
        <f t="shared" si="7"/>
        <v>-53991.286178423601</v>
      </c>
      <c r="H19" s="25">
        <f t="shared" si="8"/>
        <v>-1076125</v>
      </c>
      <c r="I19" s="27">
        <f t="shared" si="9"/>
        <v>19.931457021485979</v>
      </c>
      <c r="K19" s="28">
        <f xml:space="preserve">  (B19* 206264.806247096) - (C19/I27)</f>
        <v>4.6414283429767238</v>
      </c>
    </row>
    <row r="20" spans="2:11">
      <c r="B20" s="30">
        <v>-0.69797115799999998</v>
      </c>
      <c r="C20" s="30">
        <v>-2869562</v>
      </c>
      <c r="E20" s="26">
        <f t="shared" si="5"/>
        <v>-39.990801575258729</v>
      </c>
      <c r="F20" s="26">
        <f t="shared" si="6"/>
        <v>-29.993446130684603</v>
      </c>
      <c r="G20" s="28">
        <f t="shared" si="7"/>
        <v>-107976.40607046442</v>
      </c>
      <c r="H20" s="25">
        <f t="shared" si="8"/>
        <v>-2152232</v>
      </c>
      <c r="I20" s="27">
        <f t="shared" si="9"/>
        <v>19.932428558471127</v>
      </c>
      <c r="K20" s="28">
        <f xml:space="preserve">  (B20* 206264.806247096) - (C20/I27)</f>
        <v>25.741836176312063</v>
      </c>
    </row>
    <row r="21" spans="2:11">
      <c r="B21" s="30">
        <v>0.34904833499999999</v>
      </c>
      <c r="C21" s="30">
        <v>1434764</v>
      </c>
      <c r="E21" s="26">
        <f t="shared" si="5"/>
        <v>19.998996441568487</v>
      </c>
      <c r="F21" s="26">
        <f t="shared" si="6"/>
        <v>59.989798016827223</v>
      </c>
      <c r="G21" s="28">
        <f t="shared" si="7"/>
        <v>215963.27286057771</v>
      </c>
      <c r="H21" s="25">
        <f t="shared" si="8"/>
        <v>4304326</v>
      </c>
      <c r="I21" s="27">
        <f t="shared" si="9"/>
        <v>19.930824084050631</v>
      </c>
      <c r="K21" s="28">
        <f xml:space="preserve">  (B21* 206264.806247096) - (C21/I27)</f>
        <v>0.92648428179381881</v>
      </c>
    </row>
    <row r="22" spans="2:11">
      <c r="B22" s="30">
        <v>0.61092719399999995</v>
      </c>
      <c r="C22" s="30">
        <v>2510902</v>
      </c>
      <c r="E22" s="26">
        <f t="shared" si="5"/>
        <v>35.003549805970053</v>
      </c>
      <c r="F22" s="26">
        <f t="shared" si="6"/>
        <v>15.004553364401566</v>
      </c>
      <c r="G22" s="28">
        <f t="shared" si="7"/>
        <v>54016.392111845569</v>
      </c>
      <c r="H22" s="25">
        <f t="shared" si="8"/>
        <v>1076138</v>
      </c>
      <c r="I22" s="27">
        <f t="shared" si="9"/>
        <v>19.922433874734988</v>
      </c>
      <c r="K22" s="28">
        <f xml:space="preserve">  (B22* 206264.806247096) - (C22/I27)</f>
        <v>17.461412263175589</v>
      </c>
    </row>
    <row r="23" spans="2:11">
      <c r="B23" s="30">
        <v>0.87272917900000002</v>
      </c>
      <c r="C23" s="30">
        <v>3587012</v>
      </c>
      <c r="E23" s="26">
        <f t="shared" si="5"/>
        <v>50.003698614617335</v>
      </c>
      <c r="F23" s="26">
        <f t="shared" si="6"/>
        <v>15.000148808647284</v>
      </c>
      <c r="G23" s="28">
        <f t="shared" si="7"/>
        <v>54000.535711130149</v>
      </c>
      <c r="H23" s="25">
        <f t="shared" si="8"/>
        <v>1076110</v>
      </c>
      <c r="I23" s="27">
        <f t="shared" si="9"/>
        <v>19.927765268043462</v>
      </c>
      <c r="K23" s="28">
        <f xml:space="preserve">  (B23* 206264.806247096) - (C23/I27)</f>
        <v>19.544960075902054</v>
      </c>
    </row>
    <row r="24" spans="2:11">
      <c r="B24" s="30">
        <v>1.0472492440000001</v>
      </c>
      <c r="C24" s="30">
        <v>4304413</v>
      </c>
      <c r="E24" s="26">
        <f t="shared" si="5"/>
        <v>60.002961779466133</v>
      </c>
      <c r="F24" s="26">
        <f t="shared" si="6"/>
        <v>9.9992631648487951</v>
      </c>
      <c r="G24" s="28">
        <f t="shared" si="7"/>
        <v>35997.347393455617</v>
      </c>
      <c r="H24" s="25">
        <f t="shared" si="8"/>
        <v>717401</v>
      </c>
      <c r="I24" s="27">
        <f t="shared" si="9"/>
        <v>19.929274014518771</v>
      </c>
      <c r="K24" s="28">
        <f xml:space="preserve">  (B24* 206264.806247096) - (C24/I27)</f>
        <v>18.20859404958901</v>
      </c>
    </row>
    <row r="25" spans="2:11">
      <c r="B25" s="30">
        <v>0.34910812600000002</v>
      </c>
      <c r="C25" s="30">
        <v>1434906</v>
      </c>
      <c r="E25" s="26">
        <f t="shared" si="5"/>
        <v>20.002422213521356</v>
      </c>
      <c r="F25" s="26">
        <f t="shared" si="6"/>
        <v>-40.000539565944777</v>
      </c>
      <c r="G25" s="28">
        <f t="shared" si="7"/>
        <v>-144001.94243740101</v>
      </c>
      <c r="H25" s="25">
        <f t="shared" si="8"/>
        <v>-2869507</v>
      </c>
      <c r="I25" s="27">
        <f t="shared" si="9"/>
        <v>19.926863148025948</v>
      </c>
      <c r="K25" s="28">
        <f xml:space="preserve">  (B25* 206264.806247096) - (C25/I27)</f>
        <v>6.1338019678369164</v>
      </c>
    </row>
    <row r="27" spans="2:11">
      <c r="H27" s="25" t="s">
        <v>17</v>
      </c>
      <c r="I27" s="29">
        <f>AVERAGE(I18:I25)</f>
        <v>19.928534187337871</v>
      </c>
    </row>
    <row r="28" spans="2:11">
      <c r="H28" s="25" t="s">
        <v>33</v>
      </c>
      <c r="I28" s="25">
        <f>STDEV(I18:I25)</f>
        <v>3.2027852911710908E-3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workbookViewId="0">
      <selection activeCell="B25" sqref="B25"/>
    </sheetView>
  </sheetViews>
  <sheetFormatPr defaultRowHeight="12.5"/>
  <cols>
    <col min="1" max="1" width="8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44749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4.8857299999999996E-4</v>
      </c>
      <c r="C3">
        <v>2016</v>
      </c>
      <c r="E3" s="4">
        <f t="shared" ref="E3:E11" si="0">B3*3.819718634205</f>
        <v>1.8662113922694394E-3</v>
      </c>
      <c r="F3" s="4"/>
      <c r="G3" s="4"/>
      <c r="I3" s="5"/>
      <c r="K3" s="6">
        <f xml:space="preserve">  (B3* 206264.806247096) - (C3/I13)</f>
        <v>-0.23137431313006118</v>
      </c>
    </row>
    <row r="4" spans="1:11">
      <c r="B4">
        <v>-0.26151323199999998</v>
      </c>
      <c r="C4">
        <v>-1076636</v>
      </c>
      <c r="E4" s="4">
        <f t="shared" si="0"/>
        <v>-0.99890696536157519</v>
      </c>
      <c r="F4" s="4">
        <f t="shared" ref="F4:F11" si="1" xml:space="preserve"> (B4-B3 ) * 3.819718634205</f>
        <v>-1.0007731767538446</v>
      </c>
      <c r="G4" s="6">
        <f t="shared" ref="G4:G11" si="2" xml:space="preserve">  (B4-B3 ) * 206264.806247096</f>
        <v>-54041.751544714425</v>
      </c>
      <c r="H4">
        <f t="shared" ref="H4:H11" si="3">C4-C3</f>
        <v>-1078652</v>
      </c>
      <c r="I4" s="5">
        <f t="shared" ref="I4:I11" si="4" xml:space="preserve"> H4/ ((B4-B3 ) * 206264.806247096)</f>
        <v>19.959604734637768</v>
      </c>
      <c r="K4" s="6">
        <f xml:space="preserve">  (B4* 206264.806247096) - (C4/I13)</f>
        <v>1.2588979901483981</v>
      </c>
    </row>
    <row r="5" spans="1:11">
      <c r="B5">
        <v>-0.52310031300000004</v>
      </c>
      <c r="C5">
        <v>-2153720</v>
      </c>
      <c r="E5" s="4">
        <f t="shared" si="0"/>
        <v>-1.9980960131245682</v>
      </c>
      <c r="F5" s="4">
        <f t="shared" si="1"/>
        <v>-0.99918904776299289</v>
      </c>
      <c r="G5" s="6">
        <f t="shared" si="2"/>
        <v>-53956.208579208425</v>
      </c>
      <c r="H5">
        <f t="shared" si="3"/>
        <v>-1077084</v>
      </c>
      <c r="I5" s="5">
        <f t="shared" si="4"/>
        <v>19.962188381320871</v>
      </c>
      <c r="K5" s="6">
        <f xml:space="preserve">  (B5* 206264.806247096) - (C5/I13)</f>
        <v>9.7312995250103995</v>
      </c>
    </row>
    <row r="6" spans="1:11">
      <c r="B6">
        <v>-1.0462451939999999</v>
      </c>
      <c r="C6">
        <v>-4307938</v>
      </c>
      <c r="E6" s="4">
        <f t="shared" si="0"/>
        <v>-3.9963622634692251</v>
      </c>
      <c r="F6" s="4">
        <f t="shared" si="1"/>
        <v>-1.9982662503446569</v>
      </c>
      <c r="G6" s="6">
        <f t="shared" si="2"/>
        <v>-107906.37751862509</v>
      </c>
      <c r="H6">
        <f t="shared" si="3"/>
        <v>-2154218</v>
      </c>
      <c r="I6" s="5">
        <f t="shared" si="4"/>
        <v>19.963769051816914</v>
      </c>
      <c r="K6" s="6">
        <f xml:space="preserve">  (B6* 206264.806247096) - (C6/I13)</f>
        <v>35.220871094235918</v>
      </c>
    </row>
    <row r="7" spans="1:11">
      <c r="B7">
        <v>8.3431999999999997E-5</v>
      </c>
      <c r="C7">
        <v>228</v>
      </c>
      <c r="E7" s="4">
        <f t="shared" si="0"/>
        <v>3.1868676508899156E-4</v>
      </c>
      <c r="F7" s="4">
        <f t="shared" si="1"/>
        <v>3.9966809502343144</v>
      </c>
      <c r="G7" s="6">
        <f t="shared" si="2"/>
        <v>215820.77131268018</v>
      </c>
      <c r="H7">
        <f t="shared" si="3"/>
        <v>4308166</v>
      </c>
      <c r="I7" s="5">
        <f t="shared" si="4"/>
        <v>19.961776495360347</v>
      </c>
      <c r="K7" s="6">
        <f xml:space="preserve">  (B7* 206264.806247096) - (C7/I13)</f>
        <v>5.7856984075567759</v>
      </c>
    </row>
    <row r="8" spans="1:11">
      <c r="B8">
        <v>0.26170458499999999</v>
      </c>
      <c r="C8">
        <v>1077282</v>
      </c>
      <c r="E8" s="4">
        <f t="shared" si="0"/>
        <v>0.99963787998138631</v>
      </c>
      <c r="F8" s="4">
        <f t="shared" si="1"/>
        <v>0.99931919321629736</v>
      </c>
      <c r="G8" s="6">
        <f t="shared" si="2"/>
        <v>53963.236433686863</v>
      </c>
      <c r="H8">
        <f t="shared" si="3"/>
        <v>1077054</v>
      </c>
      <c r="I8" s="5">
        <f t="shared" si="4"/>
        <v>19.959032689292943</v>
      </c>
      <c r="K8" s="6">
        <f xml:space="preserve">  (B8* 206264.806247096) - (C8/I13)</f>
        <v>5.8442285757773789</v>
      </c>
    </row>
    <row r="9" spans="1:11">
      <c r="B9">
        <v>0.52336194000000003</v>
      </c>
      <c r="C9">
        <v>2154312</v>
      </c>
      <c r="E9" s="4">
        <f t="shared" si="0"/>
        <v>1.9990953546516792</v>
      </c>
      <c r="F9" s="4">
        <f t="shared" si="1"/>
        <v>0.999457474670293</v>
      </c>
      <c r="G9" s="6">
        <f t="shared" si="2"/>
        <v>53970.703632202625</v>
      </c>
      <c r="H9">
        <f t="shared" si="3"/>
        <v>1077030</v>
      </c>
      <c r="I9" s="5">
        <f t="shared" si="4"/>
        <v>19.955826541371419</v>
      </c>
      <c r="K9" s="6">
        <f xml:space="preserve">  (B9* 206264.806247096) - (C9/I13)</f>
        <v>14.572419039483066</v>
      </c>
    </row>
    <row r="10" spans="1:11">
      <c r="B10">
        <v>1.0466782480000001</v>
      </c>
      <c r="C10">
        <v>4308401</v>
      </c>
      <c r="E10" s="4">
        <f t="shared" si="0"/>
        <v>3.9980164079026426</v>
      </c>
      <c r="F10" s="4">
        <f t="shared" si="1"/>
        <v>1.9989210532509634</v>
      </c>
      <c r="G10" s="6">
        <f t="shared" si="2"/>
        <v>107941.73687556564</v>
      </c>
      <c r="H10">
        <f t="shared" si="3"/>
        <v>2154089</v>
      </c>
      <c r="I10" s="5">
        <f t="shared" si="4"/>
        <v>19.956034267664382</v>
      </c>
      <c r="K10" s="6">
        <f xml:space="preserve">  (B10* 206264.806247096) - (C10/I13)</f>
        <v>30.905436476779869</v>
      </c>
    </row>
    <row r="11" spans="1:11">
      <c r="B11">
        <v>-1.5200000000000001E-7</v>
      </c>
      <c r="C11">
        <v>430</v>
      </c>
      <c r="E11" s="4">
        <f t="shared" si="0"/>
        <v>-5.8059723239916006E-7</v>
      </c>
      <c r="F11" s="4">
        <f t="shared" si="1"/>
        <v>-3.9980169884998746</v>
      </c>
      <c r="G11" s="6">
        <f t="shared" si="2"/>
        <v>-215892.91737902045</v>
      </c>
      <c r="H11">
        <f t="shared" si="3"/>
        <v>-4307971</v>
      </c>
      <c r="I11" s="5">
        <f t="shared" si="4"/>
        <v>19.95420253846007</v>
      </c>
      <c r="K11" s="6">
        <f xml:space="preserve">  (B11* 206264.806247096) - (C11/I13)</f>
        <v>-21.57545913703159</v>
      </c>
    </row>
    <row r="12" spans="1:11">
      <c r="B12" s="8"/>
    </row>
    <row r="13" spans="1:11">
      <c r="H13" t="s">
        <v>17</v>
      </c>
      <c r="I13" s="8">
        <f>AVERAGE(I4:I11)</f>
        <v>19.959054337490588</v>
      </c>
    </row>
    <row r="14" spans="1:11">
      <c r="H14" t="s">
        <v>33</v>
      </c>
      <c r="I14">
        <f>STDEV(I4:I11)</f>
        <v>3.4401776203230052E-3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0.34904139499999998</v>
      </c>
      <c r="C17">
        <v>1434722</v>
      </c>
      <c r="E17" s="4">
        <f t="shared" ref="E17:E25" si="5">B17*57.2957795130823</f>
        <v>19.998598808858667</v>
      </c>
      <c r="F17" s="4"/>
      <c r="G17" s="4"/>
      <c r="I17" s="5"/>
      <c r="K17" s="6">
        <f xml:space="preserve">  (B17* 206264.806247096) - (C17/I27)</f>
        <v>0.67956518524442799</v>
      </c>
    </row>
    <row r="18" spans="2:11">
      <c r="B18">
        <v>8.7263433000000001E-2</v>
      </c>
      <c r="C18">
        <v>358746</v>
      </c>
      <c r="E18" s="4">
        <f t="shared" si="5"/>
        <v>4.9998264167226303</v>
      </c>
      <c r="F18" s="4">
        <f t="shared" ref="F18:F25" si="6" xml:space="preserve"> (B18-B17 ) * 57.2957795130823</f>
        <v>-14.998772392136036</v>
      </c>
      <c r="G18" s="6">
        <f t="shared" ref="G18:G25" si="7" xml:space="preserve">  (B18-B17 ) * 206264.806247096</f>
        <v>-53995.580611689657</v>
      </c>
      <c r="H18">
        <f t="shared" ref="H18:H25" si="8">C18-C17</f>
        <v>-1075976</v>
      </c>
      <c r="I18" s="5">
        <f t="shared" ref="I18:I25" si="9" xml:space="preserve"> H18/ ((B18-B17 ) * 206264.806247096)</f>
        <v>19.927112326801407</v>
      </c>
      <c r="K18" s="6">
        <f xml:space="preserve">  (B18* 206264.806247096) - (C18/I27)</f>
        <v>-2.4807231051927374</v>
      </c>
    </row>
    <row r="19" spans="2:11">
      <c r="B19">
        <v>-0.17448676900000001</v>
      </c>
      <c r="C19">
        <v>-717330</v>
      </c>
      <c r="E19" s="4">
        <f t="shared" si="5"/>
        <v>-9.997355444574124</v>
      </c>
      <c r="F19" s="4">
        <f t="shared" si="6"/>
        <v>-14.997181861296754</v>
      </c>
      <c r="G19" s="6">
        <f t="shared" si="7"/>
        <v>-53989.854700668242</v>
      </c>
      <c r="H19">
        <f t="shared" si="8"/>
        <v>-1076076</v>
      </c>
      <c r="I19" s="5">
        <f t="shared" si="9"/>
        <v>19.931077902802379</v>
      </c>
      <c r="K19" s="6">
        <f xml:space="preserve">  (B19* 206264.806247096) - (C19/I27)</f>
        <v>5.1028944810095709</v>
      </c>
    </row>
    <row r="20" spans="2:11">
      <c r="B20">
        <v>-0.69796902299999997</v>
      </c>
      <c r="C20">
        <v>-2869422</v>
      </c>
      <c r="E20" s="4">
        <f t="shared" si="5"/>
        <v>-39.990679248769467</v>
      </c>
      <c r="F20" s="4">
        <f t="shared" si="6"/>
        <v>-29.993323804195342</v>
      </c>
      <c r="G20" s="6">
        <f t="shared" si="7"/>
        <v>-107975.96569510309</v>
      </c>
      <c r="H20">
        <f t="shared" si="8"/>
        <v>-2152092</v>
      </c>
      <c r="I20" s="5">
        <f t="shared" si="9"/>
        <v>19.931213267191008</v>
      </c>
      <c r="K20" s="6">
        <f xml:space="preserve">  (B20* 206264.806247096) - (C20/I27)</f>
        <v>21.003038973693037</v>
      </c>
    </row>
    <row r="21" spans="2:11">
      <c r="B21">
        <v>0.349037125</v>
      </c>
      <c r="C21">
        <v>1434700</v>
      </c>
      <c r="E21" s="4">
        <f t="shared" si="5"/>
        <v>19.998354155880147</v>
      </c>
      <c r="F21" s="4">
        <f t="shared" si="6"/>
        <v>59.989033404649611</v>
      </c>
      <c r="G21" s="6">
        <f t="shared" si="7"/>
        <v>215960.52025673832</v>
      </c>
      <c r="H21">
        <f t="shared" si="8"/>
        <v>4304122</v>
      </c>
      <c r="I21" s="5">
        <f t="shared" si="9"/>
        <v>19.930133502564129</v>
      </c>
      <c r="K21" s="6">
        <f xml:space="preserve">  (B21* 206264.806247096) - (C21/I27)</f>
        <v>0.90277333071571775</v>
      </c>
    </row>
    <row r="22" spans="2:11">
      <c r="B22">
        <v>0.61089462900000002</v>
      </c>
      <c r="C22">
        <v>2510799</v>
      </c>
      <c r="E22" s="4">
        <f t="shared" si="5"/>
        <v>35.001683968910214</v>
      </c>
      <c r="F22" s="4">
        <f t="shared" si="6"/>
        <v>15.003329813030067</v>
      </c>
      <c r="G22" s="6">
        <f t="shared" si="7"/>
        <v>54011.987326908173</v>
      </c>
      <c r="H22">
        <f t="shared" si="8"/>
        <v>1076099</v>
      </c>
      <c r="I22" s="5">
        <f t="shared" si="9"/>
        <v>19.923336526887976</v>
      </c>
      <c r="K22" s="6">
        <f xml:space="preserve">  (B22* 206264.806247096) - (C22/I27)</f>
        <v>14.297643167737988</v>
      </c>
    </row>
    <row r="23" spans="2:11">
      <c r="B23">
        <v>0.87269020799999997</v>
      </c>
      <c r="C23">
        <v>3586884</v>
      </c>
      <c r="E23" s="4">
        <f t="shared" si="5"/>
        <v>50.001465740793932</v>
      </c>
      <c r="F23" s="4">
        <f t="shared" si="6"/>
        <v>14.999781771883717</v>
      </c>
      <c r="G23" s="6">
        <f t="shared" si="7"/>
        <v>53999.214378781304</v>
      </c>
      <c r="H23">
        <f t="shared" si="8"/>
        <v>1076085</v>
      </c>
      <c r="I23" s="5">
        <f t="shared" si="9"/>
        <v>19.927789920270428</v>
      </c>
      <c r="K23" s="6">
        <f xml:space="preserve">  (B23* 206264.806247096) - (C23/I27)</f>
        <v>15.622084157628706</v>
      </c>
    </row>
    <row r="24" spans="2:11">
      <c r="B24">
        <v>1.04720974</v>
      </c>
      <c r="C24">
        <v>4304260</v>
      </c>
      <c r="E24" s="4">
        <f t="shared" si="5"/>
        <v>60.000698366992246</v>
      </c>
      <c r="F24" s="4">
        <f t="shared" si="6"/>
        <v>9.9992326261983138</v>
      </c>
      <c r="G24" s="6">
        <f t="shared" si="7"/>
        <v>35997.237454313879</v>
      </c>
      <c r="H24">
        <f t="shared" si="8"/>
        <v>717376</v>
      </c>
      <c r="I24" s="5">
        <f t="shared" si="9"/>
        <v>19.928640382764435</v>
      </c>
      <c r="K24" s="6">
        <f xml:space="preserve">  (B24* 206264.806247096) - (C24/I27)</f>
        <v>14.968765890283976</v>
      </c>
    </row>
    <row r="25" spans="2:11">
      <c r="B25">
        <v>0.34908517100000003</v>
      </c>
      <c r="C25">
        <v>1434812</v>
      </c>
      <c r="E25" s="4">
        <f t="shared" si="5"/>
        <v>20.001106988902634</v>
      </c>
      <c r="F25" s="4">
        <f t="shared" si="6"/>
        <v>-39.999591378089612</v>
      </c>
      <c r="G25" s="6">
        <f t="shared" si="7"/>
        <v>-143998.52896112241</v>
      </c>
      <c r="H25">
        <f t="shared" si="8"/>
        <v>-2869448</v>
      </c>
      <c r="I25" s="5">
        <f t="shared" si="9"/>
        <v>19.926925786684325</v>
      </c>
      <c r="K25" s="6">
        <f xml:space="preserve">  (B25* 206264.806247096) - (C25/I27)</f>
        <v>5.1928179738170002</v>
      </c>
    </row>
    <row r="27" spans="2:11">
      <c r="H27" t="s">
        <v>17</v>
      </c>
      <c r="I27" s="8">
        <f>AVERAGE(I18:I25)</f>
        <v>19.928278701995762</v>
      </c>
    </row>
    <row r="28" spans="2:11">
      <c r="H28" t="s">
        <v>33</v>
      </c>
      <c r="I28">
        <f>STDEV(I18:I25)</f>
        <v>2.6151511694280506E-3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1" max="1" width="8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44732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1.30813E-4</v>
      </c>
      <c r="C3">
        <v>532</v>
      </c>
      <c r="E3" s="4">
        <f t="shared" ref="E3:E11" si="0">B3*3.819718634205</f>
        <v>4.9966885369625864E-4</v>
      </c>
      <c r="F3" s="4"/>
      <c r="G3" s="4"/>
      <c r="I3" s="5"/>
      <c r="K3" s="6">
        <f xml:space="preserve">  (B3* 206264.806247096) - (C3/I13)</f>
        <v>0.31943296959680367</v>
      </c>
    </row>
    <row r="4" spans="1:11">
      <c r="B4">
        <v>-0.26161278700000001</v>
      </c>
      <c r="C4">
        <v>-1076664</v>
      </c>
      <c r="E4" s="4">
        <f t="shared" si="0"/>
        <v>-0.99928723745020365</v>
      </c>
      <c r="F4" s="4">
        <f t="shared" ref="F4:F11" si="1" xml:space="preserve"> (B4-B3 ) * 3.819718634205</f>
        <v>-0.99978690630389988</v>
      </c>
      <c r="G4" s="6">
        <f t="shared" ref="G4:G11" si="2" xml:space="preserve">  (B4-B3 ) * 206264.806247096</f>
        <v>-53988.492940417404</v>
      </c>
      <c r="H4">
        <f t="shared" ref="H4:H11" si="3">C4-C3</f>
        <v>-1077196</v>
      </c>
      <c r="I4" s="5">
        <f t="shared" ref="I4:I11" si="4" xml:space="preserve"> H4/ ((B4-B3 ) * 206264.806247096)</f>
        <v>19.952325788919712</v>
      </c>
      <c r="K4" s="6">
        <f xml:space="preserve">  (B4* 206264.806247096) - (C4/I13)</f>
        <v>-1.4483734245077358</v>
      </c>
    </row>
    <row r="5" spans="1:11">
      <c r="B5">
        <v>-0.52332125100000004</v>
      </c>
      <c r="C5">
        <v>-2153722</v>
      </c>
      <c r="E5" s="4">
        <f t="shared" si="0"/>
        <v>-1.9989399341201721</v>
      </c>
      <c r="F5" s="4">
        <f t="shared" si="1"/>
        <v>-0.99965269666996848</v>
      </c>
      <c r="G5" s="6">
        <f t="shared" si="2"/>
        <v>-53981.245620185109</v>
      </c>
      <c r="H5">
        <f t="shared" si="3"/>
        <v>-1077058</v>
      </c>
      <c r="I5" s="5">
        <f t="shared" si="4"/>
        <v>19.952448070173055</v>
      </c>
      <c r="K5" s="6">
        <f xml:space="preserve">  (B5* 206264.806247096) - (C5/I13)</f>
        <v>-2.8851200147764757</v>
      </c>
    </row>
    <row r="6" spans="1:11">
      <c r="B6">
        <v>-1.0466311699999999</v>
      </c>
      <c r="C6">
        <v>-4307950</v>
      </c>
      <c r="E6" s="4">
        <f t="shared" si="0"/>
        <v>-3.9978365831887808</v>
      </c>
      <c r="F6" s="4">
        <f t="shared" si="1"/>
        <v>-1.9988966490686089</v>
      </c>
      <c r="G6" s="6">
        <f t="shared" si="2"/>
        <v>-107940.41904971849</v>
      </c>
      <c r="H6">
        <f t="shared" si="3"/>
        <v>-2154228</v>
      </c>
      <c r="I6" s="5">
        <f t="shared" si="4"/>
        <v>19.957565654879847</v>
      </c>
      <c r="K6" s="6">
        <f xml:space="preserve">  (B6* 206264.806247096) - (C6/I13)</f>
        <v>21.926774325896986</v>
      </c>
    </row>
    <row r="7" spans="1:11">
      <c r="B7">
        <v>-1.3461999999999999E-5</v>
      </c>
      <c r="C7">
        <v>263</v>
      </c>
      <c r="E7" s="4">
        <f t="shared" si="0"/>
        <v>-5.1421052253667709E-5</v>
      </c>
      <c r="F7" s="4">
        <f t="shared" si="1"/>
        <v>3.9977851621365272</v>
      </c>
      <c r="G7" s="6">
        <f t="shared" si="2"/>
        <v>215880.39875539968</v>
      </c>
      <c r="H7">
        <f t="shared" si="3"/>
        <v>4308213</v>
      </c>
      <c r="I7" s="5">
        <f t="shared" si="4"/>
        <v>19.956480647793139</v>
      </c>
      <c r="K7" s="6">
        <f xml:space="preserve">  (B7* 206264.806247096) - (C7/I13)</f>
        <v>-15.957725899125474</v>
      </c>
    </row>
    <row r="8" spans="1:11">
      <c r="B8">
        <v>0.26173280100000001</v>
      </c>
      <c r="C8">
        <v>1077313</v>
      </c>
      <c r="E8" s="4">
        <f t="shared" si="0"/>
        <v>0.99974565716236907</v>
      </c>
      <c r="F8" s="4">
        <f t="shared" si="1"/>
        <v>0.99979707821462283</v>
      </c>
      <c r="G8" s="6">
        <f t="shared" si="2"/>
        <v>53989.042223596443</v>
      </c>
      <c r="H8">
        <f t="shared" si="3"/>
        <v>1077050</v>
      </c>
      <c r="I8" s="5">
        <f t="shared" si="4"/>
        <v>19.949418541995634</v>
      </c>
      <c r="K8" s="6">
        <f xml:space="preserve">  (B8* 206264.806247096) - (C8/I13)</f>
        <v>-6.3234332639913191</v>
      </c>
    </row>
    <row r="9" spans="1:11">
      <c r="B9">
        <v>0.52346522200000001</v>
      </c>
      <c r="C9">
        <v>2154355</v>
      </c>
      <c r="E9" s="4">
        <f t="shared" si="0"/>
        <v>1.9994898628316571</v>
      </c>
      <c r="F9" s="4">
        <f t="shared" si="1"/>
        <v>0.99974420566928801</v>
      </c>
      <c r="G9" s="6">
        <f t="shared" si="2"/>
        <v>53986.187106148362</v>
      </c>
      <c r="H9">
        <f t="shared" si="3"/>
        <v>1077042</v>
      </c>
      <c r="I9" s="5">
        <f t="shared" si="4"/>
        <v>19.950325402353489</v>
      </c>
      <c r="K9" s="6">
        <f xml:space="preserve">  (B9* 206264.806247096) - (C9/I13)</f>
        <v>0.85668455659470055</v>
      </c>
    </row>
    <row r="10" spans="1:11">
      <c r="B10">
        <v>1.0468411559999999</v>
      </c>
      <c r="C10">
        <v>4308428</v>
      </c>
      <c r="E10" s="4">
        <f t="shared" si="0"/>
        <v>3.9986386706259029</v>
      </c>
      <c r="F10" s="4">
        <f t="shared" si="1"/>
        <v>1.9991488077942459</v>
      </c>
      <c r="G10" s="6">
        <f t="shared" si="2"/>
        <v>107954.0356209029</v>
      </c>
      <c r="H10">
        <f t="shared" si="3"/>
        <v>2154073</v>
      </c>
      <c r="I10" s="5">
        <f t="shared" si="4"/>
        <v>19.953612550107497</v>
      </c>
      <c r="K10" s="6">
        <f xml:space="preserve">  (B10* 206264.806247096) - (C10/I13)</f>
        <v>-2.570375074952608</v>
      </c>
    </row>
    <row r="11" spans="1:11">
      <c r="B11">
        <v>1.5818999999999999E-5</v>
      </c>
      <c r="C11">
        <v>402</v>
      </c>
      <c r="E11" s="4">
        <f t="shared" si="0"/>
        <v>6.0424129074488893E-5</v>
      </c>
      <c r="F11" s="4">
        <f t="shared" si="1"/>
        <v>-3.9985782464968289</v>
      </c>
      <c r="G11" s="6">
        <f t="shared" si="2"/>
        <v>-215923.22531085598</v>
      </c>
      <c r="H11">
        <f t="shared" si="3"/>
        <v>-4308026</v>
      </c>
      <c r="I11" s="5">
        <f t="shared" si="4"/>
        <v>19.951656399157191</v>
      </c>
      <c r="K11" s="6">
        <f xml:space="preserve">  (B11* 206264.806247096) - (C11/I13)</f>
        <v>-16.884464365055827</v>
      </c>
    </row>
    <row r="12" spans="1:11">
      <c r="B12" s="8"/>
    </row>
    <row r="13" spans="1:11">
      <c r="H13" t="s">
        <v>17</v>
      </c>
      <c r="I13" s="8">
        <f>AVERAGE(I4:I11)</f>
        <v>19.952979131922447</v>
      </c>
    </row>
    <row r="14" spans="1:11">
      <c r="H14" t="s">
        <v>33</v>
      </c>
      <c r="I14">
        <f>STDEV(I4:I11)</f>
        <v>2.8253093815388099E-3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0.34904032800000001</v>
      </c>
      <c r="C17">
        <v>1434699</v>
      </c>
      <c r="E17" s="4">
        <f t="shared" ref="E17:E25" si="5">B17*57.2957795130823</f>
        <v>19.998537674261929</v>
      </c>
      <c r="F17" s="4"/>
      <c r="G17" s="4"/>
      <c r="I17" s="5"/>
      <c r="K17" s="6">
        <f xml:space="preserve">  (B17* 206264.806247096) - (C17/I27)</f>
        <v>0.489841524802614</v>
      </c>
    </row>
    <row r="18" spans="2:11">
      <c r="B18">
        <v>8.7258629000000004E-2</v>
      </c>
      <c r="C18">
        <v>358712</v>
      </c>
      <c r="E18" s="4">
        <f t="shared" si="5"/>
        <v>4.9995511677978497</v>
      </c>
      <c r="F18" s="4">
        <f t="shared" ref="F18:F25" si="6" xml:space="preserve"> (B18-B17 ) * 57.2957795130823</f>
        <v>-14.99898650646408</v>
      </c>
      <c r="G18" s="6">
        <f t="shared" ref="G18:G25" si="7" xml:space="preserve">  (B18-B17 ) * 206264.806247096</f>
        <v>-53996.351423270615</v>
      </c>
      <c r="H18">
        <f t="shared" ref="H18:H25" si="8">C18-C17</f>
        <v>-1075987</v>
      </c>
      <c r="I18" s="5">
        <f t="shared" ref="I18:I25" si="9" xml:space="preserve"> H18/ ((B18-B17 ) * 206264.806247096)</f>
        <v>19.927031579698287</v>
      </c>
      <c r="K18" s="6">
        <f xml:space="preserve">  (B18* 206264.806247096) - (C18/I27)</f>
        <v>-2.0464746432044194</v>
      </c>
    </row>
    <row r="19" spans="2:11">
      <c r="B19">
        <v>-0.174497446</v>
      </c>
      <c r="C19">
        <v>-717363</v>
      </c>
      <c r="E19" s="4">
        <f t="shared" si="5"/>
        <v>-9.9979671916119859</v>
      </c>
      <c r="F19" s="4">
        <f t="shared" si="6"/>
        <v>-14.997518359409833</v>
      </c>
      <c r="G19" s="6">
        <f t="shared" si="7"/>
        <v>-53991.066093875328</v>
      </c>
      <c r="H19">
        <f t="shared" si="8"/>
        <v>-1076075</v>
      </c>
      <c r="I19" s="5">
        <f t="shared" si="9"/>
        <v>19.930612189227887</v>
      </c>
      <c r="K19" s="6">
        <f xml:space="preserve">  (B19* 206264.806247096) - (C19/I27)</f>
        <v>5.1184429857166833</v>
      </c>
    </row>
    <row r="20" spans="2:11">
      <c r="B20">
        <v>-0.697980767</v>
      </c>
      <c r="C20">
        <v>-2869452</v>
      </c>
      <c r="E20" s="4">
        <f t="shared" si="5"/>
        <v>-39.991352130404074</v>
      </c>
      <c r="F20" s="4">
        <f t="shared" si="6"/>
        <v>-29.99338493879209</v>
      </c>
      <c r="G20" s="6">
        <f t="shared" si="7"/>
        <v>-107976.18577965138</v>
      </c>
      <c r="H20">
        <f t="shared" si="8"/>
        <v>-2152089</v>
      </c>
      <c r="I20" s="5">
        <f t="shared" si="9"/>
        <v>19.93114485810603</v>
      </c>
      <c r="K20" s="6">
        <f xml:space="preserve">  (B20* 206264.806247096) - (C20/I27)</f>
        <v>22.333661700802622</v>
      </c>
    </row>
    <row r="21" spans="2:11">
      <c r="B21">
        <v>0.34904993699999998</v>
      </c>
      <c r="C21">
        <v>1434692</v>
      </c>
      <c r="E21" s="4">
        <f t="shared" si="5"/>
        <v>19.999088229407267</v>
      </c>
      <c r="F21" s="4">
        <f t="shared" si="6"/>
        <v>59.990440359811338</v>
      </c>
      <c r="G21" s="6">
        <f t="shared" si="7"/>
        <v>215965.58529532055</v>
      </c>
      <c r="H21">
        <f t="shared" si="8"/>
        <v>4304144</v>
      </c>
      <c r="I21" s="5">
        <f t="shared" si="9"/>
        <v>19.92976794943662</v>
      </c>
      <c r="K21" s="6">
        <f xml:space="preserve">  (B21* 206264.806247096) - (C21/I27)</f>
        <v>2.8231051708862651</v>
      </c>
    </row>
    <row r="22" spans="2:11">
      <c r="B22">
        <v>0.61091331400000004</v>
      </c>
      <c r="C22">
        <v>2510793</v>
      </c>
      <c r="E22" s="4">
        <f t="shared" si="5"/>
        <v>35.00275454055042</v>
      </c>
      <c r="F22" s="4">
        <f t="shared" si="6"/>
        <v>15.003666311143151</v>
      </c>
      <c r="G22" s="6">
        <f t="shared" si="7"/>
        <v>54013.198720115273</v>
      </c>
      <c r="H22">
        <f t="shared" si="8"/>
        <v>1076101</v>
      </c>
      <c r="I22" s="5">
        <f t="shared" si="9"/>
        <v>19.922926719747203</v>
      </c>
      <c r="K22" s="6">
        <f xml:space="preserve">  (B22* 206264.806247096) - (C22/I27)</f>
        <v>16.486114754152368</v>
      </c>
    </row>
    <row r="23" spans="2:11">
      <c r="B23">
        <v>0.87271423100000001</v>
      </c>
      <c r="C23">
        <v>3586873</v>
      </c>
      <c r="E23" s="4">
        <f t="shared" si="5"/>
        <v>50.002842157305174</v>
      </c>
      <c r="F23" s="4">
        <f t="shared" si="6"/>
        <v>15.000087616754758</v>
      </c>
      <c r="G23" s="6">
        <f t="shared" si="7"/>
        <v>54000.315420317056</v>
      </c>
      <c r="H23">
        <f t="shared" si="8"/>
        <v>1076080</v>
      </c>
      <c r="I23" s="5">
        <f t="shared" si="9"/>
        <v>19.927291009769476</v>
      </c>
      <c r="K23" s="6">
        <f xml:space="preserve">  (B23* 206264.806247096) - (C23/I27)</f>
        <v>18.319619907735614</v>
      </c>
    </row>
    <row r="24" spans="2:11">
      <c r="B24">
        <v>1.047237499</v>
      </c>
      <c r="C24">
        <v>4304252</v>
      </c>
      <c r="E24" s="4">
        <f t="shared" si="5"/>
        <v>60.002288840535748</v>
      </c>
      <c r="F24" s="4">
        <f t="shared" si="6"/>
        <v>9.9994466832305697</v>
      </c>
      <c r="G24" s="6">
        <f t="shared" si="7"/>
        <v>35998.008059630003</v>
      </c>
      <c r="H24">
        <f t="shared" si="8"/>
        <v>717379</v>
      </c>
      <c r="I24" s="5">
        <f t="shared" si="9"/>
        <v>19.928297110542218</v>
      </c>
      <c r="K24" s="6">
        <f xml:space="preserve">  (B24* 206264.806247096) - (C24/I27)</f>
        <v>17.724455039569875</v>
      </c>
    </row>
    <row r="25" spans="2:11">
      <c r="B25">
        <v>0.349102254</v>
      </c>
      <c r="C25">
        <v>1434797</v>
      </c>
      <c r="E25" s="4">
        <f t="shared" si="5"/>
        <v>20.002085772704053</v>
      </c>
      <c r="F25" s="4">
        <f t="shared" si="6"/>
        <v>-40.000203067831691</v>
      </c>
      <c r="G25" s="6">
        <f t="shared" si="7"/>
        <v>-144000.7310441939</v>
      </c>
      <c r="H25">
        <f t="shared" si="8"/>
        <v>-2869455</v>
      </c>
      <c r="I25" s="5">
        <f t="shared" si="9"/>
        <v>19.926669671693283</v>
      </c>
      <c r="K25" s="6">
        <f xml:space="preserve">  (B25* 206264.806247096) - (C25/I27)</f>
        <v>8.3452841964463005</v>
      </c>
    </row>
    <row r="27" spans="2:11">
      <c r="H27" t="s">
        <v>17</v>
      </c>
      <c r="I27" s="8">
        <f>AVERAGE(I18:I25)</f>
        <v>19.927967636027624</v>
      </c>
    </row>
    <row r="28" spans="2:11">
      <c r="H28" t="s">
        <v>33</v>
      </c>
      <c r="I28">
        <f>STDEV(I18:I25)</f>
        <v>2.6421759564867397E-3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43564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1.3989429999999999E-3</v>
      </c>
      <c r="C3">
        <v>5812</v>
      </c>
      <c r="E3" s="4">
        <f t="shared" ref="E3:E11" si="0">B3*3.819718634205</f>
        <v>5.3435686452906455E-3</v>
      </c>
      <c r="F3" s="4"/>
      <c r="G3" s="4"/>
      <c r="I3" s="5"/>
      <c r="K3" s="6">
        <f xml:space="preserve">  (B3* 206264.806247096) - (C3/I13)</f>
        <v>-2.8201388014304598</v>
      </c>
    </row>
    <row r="4" spans="1:11">
      <c r="B4">
        <v>-0.26168944999999999</v>
      </c>
      <c r="C4">
        <v>-1077290</v>
      </c>
      <c r="E4" s="4">
        <f t="shared" si="0"/>
        <v>-0.99958006853985759</v>
      </c>
      <c r="F4" s="4">
        <f t="shared" ref="F4:F11" si="1" xml:space="preserve"> (B4-B3 ) * 3.819718634205</f>
        <v>-1.0049236371851482</v>
      </c>
      <c r="G4" s="6">
        <f t="shared" ref="G4:G11" si="2" xml:space="preserve">  (B4-B3 ) * 206264.806247096</f>
        <v>-54265.87640800485</v>
      </c>
      <c r="H4">
        <f t="shared" ref="H4:H11" si="3">C4-C3</f>
        <v>-1083102</v>
      </c>
      <c r="I4" s="5">
        <f t="shared" ref="I4:I11" si="4" xml:space="preserve"> H4/ ((B4-B3 ) * 206264.806247096)</f>
        <v>19.959172719455605</v>
      </c>
      <c r="K4" s="6">
        <f xml:space="preserve">  (B4* 206264.806247096) - (C4/I13)</f>
        <v>30.428000016174337</v>
      </c>
    </row>
    <row r="5" spans="1:11">
      <c r="B5">
        <v>-0.52342719500000001</v>
      </c>
      <c r="C5">
        <v>-2154880</v>
      </c>
      <c r="E5" s="4">
        <f t="shared" si="0"/>
        <v>-1.9993446103911543</v>
      </c>
      <c r="F5" s="4">
        <f t="shared" si="1"/>
        <v>-0.99976454185129671</v>
      </c>
      <c r="G5" s="6">
        <f t="shared" si="2"/>
        <v>-53987.28525997683</v>
      </c>
      <c r="H5">
        <f t="shared" si="3"/>
        <v>-1077590</v>
      </c>
      <c r="I5" s="5">
        <f t="shared" si="4"/>
        <v>19.960070131529012</v>
      </c>
      <c r="K5" s="6">
        <f xml:space="preserve">  (B5* 206264.806247096) - (C5/I13)</f>
        <v>65.934333453828003</v>
      </c>
    </row>
    <row r="6" spans="1:11">
      <c r="B6">
        <v>-1.0471566290000001</v>
      </c>
      <c r="C6">
        <v>-4310100</v>
      </c>
      <c r="E6" s="4">
        <f t="shared" si="0"/>
        <v>-3.9998436887225921</v>
      </c>
      <c r="F6" s="4">
        <f t="shared" si="1"/>
        <v>-2.0004990783314378</v>
      </c>
      <c r="G6" s="6">
        <f t="shared" si="2"/>
        <v>-108026.95022991126</v>
      </c>
      <c r="H6">
        <f t="shared" si="3"/>
        <v>-2155220</v>
      </c>
      <c r="I6" s="5">
        <f t="shared" si="4"/>
        <v>19.950762244172356</v>
      </c>
      <c r="K6" s="6">
        <f xml:space="preserve">  (B6* 206264.806247096) - (C6/I13)</f>
        <v>86.572609336755704</v>
      </c>
    </row>
    <row r="7" spans="1:11">
      <c r="B7">
        <v>4.6301900000000001E-4</v>
      </c>
      <c r="C7">
        <v>248</v>
      </c>
      <c r="E7" s="4">
        <f t="shared" si="0"/>
        <v>1.768602302290965E-3</v>
      </c>
      <c r="F7" s="4">
        <f t="shared" si="1"/>
        <v>4.001612291024883</v>
      </c>
      <c r="G7" s="6">
        <f t="shared" si="2"/>
        <v>216087.06371537092</v>
      </c>
      <c r="H7">
        <f t="shared" si="3"/>
        <v>4310348</v>
      </c>
      <c r="I7" s="5">
        <f t="shared" si="4"/>
        <v>19.947274611855406</v>
      </c>
      <c r="K7" s="6">
        <f xml:space="preserve">  (B7* 206264.806247096) - (C7/I13)</f>
        <v>83.071546739330472</v>
      </c>
    </row>
    <row r="8" spans="1:11">
      <c r="B8">
        <v>0.26237219000000001</v>
      </c>
      <c r="C8">
        <v>1077834</v>
      </c>
      <c r="E8" s="4">
        <f t="shared" si="0"/>
        <v>1.0021879432401748</v>
      </c>
      <c r="F8" s="4">
        <f t="shared" si="1"/>
        <v>1.0004193409378839</v>
      </c>
      <c r="G8" s="6">
        <f t="shared" si="2"/>
        <v>54022.644410652538</v>
      </c>
      <c r="H8">
        <f t="shared" si="3"/>
        <v>1077586</v>
      </c>
      <c r="I8" s="5">
        <f t="shared" si="4"/>
        <v>19.9469317312337</v>
      </c>
      <c r="K8" s="6">
        <f xml:space="preserve">  (B8* 206264.806247096) - (C8/I13)</f>
        <v>83.124895873916103</v>
      </c>
    </row>
    <row r="9" spans="1:11">
      <c r="B9">
        <v>0.52436867099999995</v>
      </c>
      <c r="C9">
        <v>2155381</v>
      </c>
      <c r="E9" s="4">
        <f t="shared" si="0"/>
        <v>2.002940783812011</v>
      </c>
      <c r="F9" s="4">
        <f t="shared" si="1"/>
        <v>1.000752840571836</v>
      </c>
      <c r="G9" s="6">
        <f t="shared" si="2"/>
        <v>54040.653390885964</v>
      </c>
      <c r="H9">
        <f t="shared" si="3"/>
        <v>1077547</v>
      </c>
      <c r="I9" s="5">
        <f t="shared" si="4"/>
        <v>19.939562762239472</v>
      </c>
      <c r="K9" s="6">
        <f xml:space="preserve">  (B9* 206264.806247096) - (C9/I13)</f>
        <v>103.14241123301326</v>
      </c>
    </row>
    <row r="10" spans="1:11">
      <c r="B10">
        <v>1.048500585</v>
      </c>
      <c r="C10">
        <v>4310382</v>
      </c>
      <c r="E10" s="4">
        <f t="shared" si="0"/>
        <v>4.0049772224993436</v>
      </c>
      <c r="F10" s="4">
        <f t="shared" si="1"/>
        <v>2.0020364386873326</v>
      </c>
      <c r="G10" s="6">
        <f t="shared" si="2"/>
        <v>108109.9676891296</v>
      </c>
      <c r="H10">
        <f t="shared" si="3"/>
        <v>2155001</v>
      </c>
      <c r="I10" s="5">
        <f t="shared" si="4"/>
        <v>19.933416372824283</v>
      </c>
      <c r="K10" s="6">
        <f xml:space="preserve">  (B10* 206264.806247096) - (C10/I13)</f>
        <v>176.50071590300649</v>
      </c>
    </row>
    <row r="11" spans="1:11">
      <c r="B11">
        <v>4.7579600000000001E-4</v>
      </c>
      <c r="C11">
        <v>281</v>
      </c>
      <c r="E11" s="4">
        <f t="shared" si="0"/>
        <v>1.8174068472802023E-3</v>
      </c>
      <c r="F11" s="4">
        <f t="shared" si="1"/>
        <v>-4.0031598156520634</v>
      </c>
      <c r="G11" s="6">
        <f t="shared" si="2"/>
        <v>-216170.63004523871</v>
      </c>
      <c r="H11">
        <f t="shared" si="3"/>
        <v>-4310101</v>
      </c>
      <c r="I11" s="5">
        <f t="shared" si="4"/>
        <v>19.938420862713919</v>
      </c>
      <c r="K11" s="6">
        <f xml:space="preserve">  (B11* 206264.806247096) - (C11/I13)</f>
        <v>84.052604022439155</v>
      </c>
    </row>
    <row r="12" spans="1:11">
      <c r="B12" s="8"/>
    </row>
    <row r="13" spans="1:11">
      <c r="H13" t="s">
        <v>17</v>
      </c>
      <c r="I13" s="8">
        <f>AVERAGE(I4:I11)</f>
        <v>19.94695142950297</v>
      </c>
    </row>
    <row r="14" spans="1:11">
      <c r="H14" t="s">
        <v>33</v>
      </c>
      <c r="I14">
        <f>STDEV(I4:I11)</f>
        <v>9.6113634176428278E-3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0.349037125</v>
      </c>
      <c r="C17">
        <v>1434588</v>
      </c>
      <c r="E17" s="4">
        <f t="shared" ref="E17:E25" si="5">B17*57.2957795130823</f>
        <v>19.998354155880147</v>
      </c>
      <c r="F17" s="4"/>
      <c r="G17" s="4"/>
      <c r="I17" s="5"/>
      <c r="K17" s="6">
        <f xml:space="preserve">  (B17* 206264.806247096) - (C17/I27)</f>
        <v>2.7418302024452714</v>
      </c>
    </row>
    <row r="18" spans="2:11">
      <c r="B18">
        <v>8.7271975000000002E-2</v>
      </c>
      <c r="C18">
        <v>358754</v>
      </c>
      <c r="E18" s="4">
        <f t="shared" si="5"/>
        <v>5.0003158372712306</v>
      </c>
      <c r="F18" s="4">
        <f t="shared" ref="F18:F25" si="6" xml:space="preserve"> (B18-B17 ) * 57.2957795130823</f>
        <v>-14.998038318608916</v>
      </c>
      <c r="G18" s="6">
        <f t="shared" ref="G18:G25" si="7" xml:space="preserve">  (B18-B17 ) * 206264.806247096</f>
        <v>-53992.937946992024</v>
      </c>
      <c r="H18">
        <f t="shared" ref="H18:H25" si="8">C18-C17</f>
        <v>-1075834</v>
      </c>
      <c r="I18" s="5">
        <f t="shared" ref="I18:I25" si="9" xml:space="preserve"> H18/ ((B18-B17 ) * 206264.806247096)</f>
        <v>19.92545767848766</v>
      </c>
      <c r="K18" s="6">
        <f xml:space="preserve">  (B18* 206264.806247096) - (C18/I27)</f>
        <v>-2.0658050766251108</v>
      </c>
    </row>
    <row r="19" spans="2:11">
      <c r="B19">
        <v>-0.17448196399999999</v>
      </c>
      <c r="C19">
        <v>-717240</v>
      </c>
      <c r="E19" s="4">
        <f t="shared" si="5"/>
        <v>-9.9970801383535637</v>
      </c>
      <c r="F19" s="4">
        <f t="shared" si="6"/>
        <v>-14.997395975624794</v>
      </c>
      <c r="G19" s="6">
        <f t="shared" si="7"/>
        <v>-53990.625512249186</v>
      </c>
      <c r="H19">
        <f t="shared" si="8"/>
        <v>-1075994</v>
      </c>
      <c r="I19" s="5">
        <f t="shared" si="9"/>
        <v>19.929274569265409</v>
      </c>
      <c r="K19" s="6">
        <f xml:space="preserve">  (B19* 206264.806247096) - (C19/I27)</f>
        <v>3.4682078623300185</v>
      </c>
    </row>
    <row r="20" spans="2:11">
      <c r="B20">
        <v>-0.69794660100000006</v>
      </c>
      <c r="C20">
        <v>-2869234</v>
      </c>
      <c r="E20" s="4">
        <f t="shared" si="5"/>
        <v>-39.98939456280123</v>
      </c>
      <c r="F20" s="4">
        <f t="shared" si="6"/>
        <v>-29.992314424447663</v>
      </c>
      <c r="G20" s="6">
        <f t="shared" si="7"/>
        <v>-107972.33192801145</v>
      </c>
      <c r="H20">
        <f t="shared" si="8"/>
        <v>-2151994</v>
      </c>
      <c r="I20" s="5">
        <f t="shared" si="9"/>
        <v>19.930976404536693</v>
      </c>
      <c r="K20" s="6">
        <f xml:space="preserve">  (B20* 206264.806247096) - (C20/I27)</f>
        <v>23.756425732484786</v>
      </c>
    </row>
    <row r="21" spans="2:11">
      <c r="B21">
        <v>0.34901470299999998</v>
      </c>
      <c r="C21">
        <v>1434576</v>
      </c>
      <c r="E21" s="4">
        <f t="shared" si="5"/>
        <v>19.997069469911903</v>
      </c>
      <c r="F21" s="4">
        <f t="shared" si="6"/>
        <v>59.986464032713137</v>
      </c>
      <c r="G21" s="6">
        <f t="shared" si="7"/>
        <v>215951.270517767</v>
      </c>
      <c r="H21">
        <f t="shared" si="8"/>
        <v>4303810</v>
      </c>
      <c r="I21" s="5">
        <f t="shared" si="9"/>
        <v>19.929542390193586</v>
      </c>
      <c r="K21" s="6">
        <f xml:space="preserve">  (B21* 206264.806247096) - (C21/I27)</f>
        <v>-1.2808482725813519</v>
      </c>
    </row>
    <row r="22" spans="2:11">
      <c r="B22">
        <v>0.61087968199999998</v>
      </c>
      <c r="C22">
        <v>2510591</v>
      </c>
      <c r="E22" s="4">
        <f t="shared" si="5"/>
        <v>35.000827568893833</v>
      </c>
      <c r="F22" s="4">
        <f t="shared" si="6"/>
        <v>15.003758098981926</v>
      </c>
      <c r="G22" s="6">
        <f t="shared" si="7"/>
        <v>54013.529156334866</v>
      </c>
      <c r="H22">
        <f t="shared" si="8"/>
        <v>1076015</v>
      </c>
      <c r="I22" s="5">
        <f t="shared" si="9"/>
        <v>19.921212644439876</v>
      </c>
      <c r="K22" s="6">
        <f xml:space="preserve">  (B22* 206264.806247096) - (C22/I27)</f>
        <v>15.034948605520185</v>
      </c>
    </row>
    <row r="23" spans="2:11">
      <c r="B23">
        <v>0.87266244900000001</v>
      </c>
      <c r="C23">
        <v>3586574</v>
      </c>
      <c r="E23" s="4">
        <f t="shared" si="5"/>
        <v>49.999875267250431</v>
      </c>
      <c r="F23" s="4">
        <f t="shared" si="6"/>
        <v>14.999047698356598</v>
      </c>
      <c r="G23" s="6">
        <f t="shared" si="7"/>
        <v>53996.571714083686</v>
      </c>
      <c r="H23">
        <f t="shared" si="8"/>
        <v>1075983</v>
      </c>
      <c r="I23" s="5">
        <f t="shared" si="9"/>
        <v>19.926876204241612</v>
      </c>
      <c r="K23" s="6">
        <f xml:space="preserve">  (B23* 206264.806247096) - (C23/I27)</f>
        <v>15.999145927489735</v>
      </c>
    </row>
    <row r="24" spans="2:11">
      <c r="B24">
        <v>1.0471745059999999</v>
      </c>
      <c r="C24">
        <v>4303896</v>
      </c>
      <c r="E24" s="4">
        <f t="shared" si="5"/>
        <v>59.998679607496875</v>
      </c>
      <c r="F24" s="4">
        <f t="shared" si="6"/>
        <v>9.9988043402464477</v>
      </c>
      <c r="G24" s="6">
        <f t="shared" si="7"/>
        <v>35995.695624887165</v>
      </c>
      <c r="H24">
        <f t="shared" si="8"/>
        <v>717322</v>
      </c>
      <c r="I24" s="5">
        <f t="shared" si="9"/>
        <v>19.927993821129235</v>
      </c>
      <c r="K24" s="6">
        <f xml:space="preserve">  (B24* 206264.806247096) - (C24/I27)</f>
        <v>14.623092973488383</v>
      </c>
    </row>
    <row r="25" spans="2:11">
      <c r="B25">
        <v>0.34911026099999998</v>
      </c>
      <c r="C25">
        <v>1434754</v>
      </c>
      <c r="E25" s="4">
        <f t="shared" si="5"/>
        <v>20.002544540010614</v>
      </c>
      <c r="F25" s="4">
        <f t="shared" si="6"/>
        <v>-39.996135067486264</v>
      </c>
      <c r="G25" s="6">
        <f t="shared" si="7"/>
        <v>-143986.08624295035</v>
      </c>
      <c r="H25">
        <f t="shared" si="8"/>
        <v>-2869142</v>
      </c>
      <c r="I25" s="5">
        <f t="shared" si="9"/>
        <v>19.926522588848233</v>
      </c>
      <c r="K25" s="6">
        <f xml:space="preserve">  (B25* 206264.806247096) - (C25/I27)</f>
        <v>9.4969040916184895</v>
      </c>
    </row>
    <row r="27" spans="2:11">
      <c r="H27" t="s">
        <v>17</v>
      </c>
      <c r="I27" s="8">
        <f>AVERAGE(I18:I25)</f>
        <v>19.927232037642788</v>
      </c>
    </row>
    <row r="28" spans="2:11">
      <c r="H28" t="s">
        <v>33</v>
      </c>
      <c r="I28">
        <f>STDEV(I18:I25)</f>
        <v>3.0265879373813261E-3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1" max="1" width="8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42804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1.6884E-5</v>
      </c>
      <c r="C3">
        <v>60</v>
      </c>
      <c r="E3" s="4">
        <f t="shared" ref="E3:E11" si="0">B3*3.819718634205</f>
        <v>6.4492129419917225E-5</v>
      </c>
      <c r="F3" s="4"/>
      <c r="G3" s="4"/>
      <c r="I3" s="5"/>
      <c r="K3" s="6">
        <f xml:space="preserve">  (B3* 206264.806247096) - (C3/I13)</f>
        <v>0.47573961692408995</v>
      </c>
    </row>
    <row r="4" spans="1:11">
      <c r="B4">
        <v>-0.26166602500000002</v>
      </c>
      <c r="C4">
        <v>-1076862</v>
      </c>
      <c r="E4" s="4">
        <f t="shared" si="0"/>
        <v>-0.99949059163085152</v>
      </c>
      <c r="F4" s="4">
        <f t="shared" ref="F4:F11" si="1" xml:space="preserve"> (B4-B3 ) * 3.819718634205</f>
        <v>-0.99955508376027136</v>
      </c>
      <c r="G4" s="6">
        <f t="shared" ref="G4:G11" si="2" xml:space="preserve">  (B4-B3 ) * 206264.806247096</f>
        <v>-53975.974523061464</v>
      </c>
      <c r="H4">
        <f t="shared" ref="H4:H11" si="3">C4-C3</f>
        <v>-1076922</v>
      </c>
      <c r="I4" s="5">
        <f t="shared" ref="I4:I11" si="4" xml:space="preserve"> H4/ ((B4-B3 ) * 206264.806247096)</f>
        <v>19.95187691404961</v>
      </c>
      <c r="K4" s="6">
        <f xml:space="preserve">  (B4* 206264.806247096) - (C4/I13)</f>
        <v>-6.7127464815785061</v>
      </c>
    </row>
    <row r="5" spans="1:11">
      <c r="B5">
        <v>-0.52326481899999999</v>
      </c>
      <c r="C5">
        <v>-2153802</v>
      </c>
      <c r="E5" s="4">
        <f t="shared" si="0"/>
        <v>-1.9987243797582066</v>
      </c>
      <c r="F5" s="4">
        <f t="shared" si="1"/>
        <v>-0.99923378812735508</v>
      </c>
      <c r="G5" s="6">
        <f t="shared" si="2"/>
        <v>-53958.624558883974</v>
      </c>
      <c r="H5">
        <f t="shared" si="3"/>
        <v>-1076940</v>
      </c>
      <c r="I5" s="5">
        <f t="shared" si="4"/>
        <v>19.958625869433657</v>
      </c>
      <c r="K5" s="6">
        <f xml:space="preserve">  (B5* 206264.806247096) - (C5/I13)</f>
        <v>4.3507822089159163</v>
      </c>
    </row>
    <row r="6" spans="1:11">
      <c r="B6">
        <v>-1.0463532680000001</v>
      </c>
      <c r="C6">
        <v>-4307638</v>
      </c>
      <c r="E6" s="4">
        <f t="shared" si="0"/>
        <v>-3.9967750757408984</v>
      </c>
      <c r="F6" s="4">
        <f t="shared" si="1"/>
        <v>-1.998050695982692</v>
      </c>
      <c r="G6" s="6">
        <f t="shared" si="2"/>
        <v>-107894.73758307898</v>
      </c>
      <c r="H6">
        <f t="shared" si="3"/>
        <v>-2153836</v>
      </c>
      <c r="I6" s="5">
        <f t="shared" si="4"/>
        <v>19.962382301931505</v>
      </c>
      <c r="K6" s="6">
        <f xml:space="preserve">  (B6* 206264.806247096) - (C6/I13)</f>
        <v>46.784361672936939</v>
      </c>
    </row>
    <row r="7" spans="1:11">
      <c r="B7">
        <v>2.5100000000000001E-6</v>
      </c>
      <c r="C7">
        <v>28</v>
      </c>
      <c r="E7" s="4">
        <f t="shared" si="0"/>
        <v>9.58749377185455E-6</v>
      </c>
      <c r="F7" s="4">
        <f t="shared" si="1"/>
        <v>3.9967846632346706</v>
      </c>
      <c r="G7" s="6">
        <f t="shared" si="2"/>
        <v>215826.37181469944</v>
      </c>
      <c r="H7">
        <f t="shared" si="3"/>
        <v>4307666</v>
      </c>
      <c r="I7" s="5">
        <f t="shared" si="4"/>
        <v>19.958941828009799</v>
      </c>
      <c r="K7" s="6">
        <f xml:space="preserve">  (B7* 206264.806247096) - (C7/I13)</f>
        <v>-0.88546517647066592</v>
      </c>
    </row>
    <row r="8" spans="1:11">
      <c r="B8">
        <v>0.26174824000000002</v>
      </c>
      <c r="C8">
        <v>1076962</v>
      </c>
      <c r="E8" s="4">
        <f t="shared" si="0"/>
        <v>0.9998046297983626</v>
      </c>
      <c r="F8" s="4">
        <f t="shared" si="1"/>
        <v>0.99979504230459071</v>
      </c>
      <c r="G8" s="6">
        <f t="shared" si="2"/>
        <v>53988.932284454706</v>
      </c>
      <c r="H8">
        <f t="shared" si="3"/>
        <v>1076934</v>
      </c>
      <c r="I8" s="5">
        <f t="shared" si="4"/>
        <v>19.947310577025188</v>
      </c>
      <c r="K8" s="6">
        <f xml:space="preserve">  (B8* 206264.806247096) - (C8/I13)</f>
        <v>18.65941524093796</v>
      </c>
    </row>
    <row r="9" spans="1:11">
      <c r="B9">
        <v>0.52344818599999998</v>
      </c>
      <c r="C9">
        <v>2153878</v>
      </c>
      <c r="E9" s="4">
        <f t="shared" si="0"/>
        <v>1.9994247901050048</v>
      </c>
      <c r="F9" s="4">
        <f t="shared" si="1"/>
        <v>0.99962016030664214</v>
      </c>
      <c r="G9" s="6">
        <f t="shared" si="2"/>
        <v>53979.488656565482</v>
      </c>
      <c r="H9">
        <f t="shared" si="3"/>
        <v>1076916</v>
      </c>
      <c r="I9" s="5">
        <f t="shared" si="4"/>
        <v>19.950466868103902</v>
      </c>
      <c r="K9" s="6">
        <f xml:space="preserve">  (B9* 206264.806247096) - (C9/I13)</f>
        <v>29.662718380641309</v>
      </c>
    </row>
    <row r="10" spans="1:11">
      <c r="B10">
        <v>1.046730953</v>
      </c>
      <c r="C10">
        <v>4307650</v>
      </c>
      <c r="E10" s="4">
        <f t="shared" si="0"/>
        <v>3.9982177261732579</v>
      </c>
      <c r="F10" s="4">
        <f t="shared" si="1"/>
        <v>1.9987929360682533</v>
      </c>
      <c r="G10" s="6">
        <f t="shared" si="2"/>
        <v>107934.81854769928</v>
      </c>
      <c r="H10">
        <f t="shared" si="3"/>
        <v>2153772</v>
      </c>
      <c r="I10" s="5">
        <f t="shared" si="4"/>
        <v>19.954376437369842</v>
      </c>
      <c r="K10" s="6">
        <f xml:space="preserve">  (B10* 206264.806247096) - (C10/I13)</f>
        <v>30.517394600115949</v>
      </c>
    </row>
    <row r="11" spans="1:11">
      <c r="B11">
        <v>3.3387999999999999E-5</v>
      </c>
      <c r="C11">
        <v>12</v>
      </c>
      <c r="E11" s="4">
        <f t="shared" si="0"/>
        <v>1.2753276575883655E-4</v>
      </c>
      <c r="F11" s="4">
        <f t="shared" si="1"/>
        <v>-3.9980901934074988</v>
      </c>
      <c r="G11" s="6">
        <f t="shared" si="2"/>
        <v>-215896.87044403216</v>
      </c>
      <c r="H11">
        <f t="shared" si="3"/>
        <v>-4307638</v>
      </c>
      <c r="I11" s="5">
        <f t="shared" si="4"/>
        <v>19.95229477453999</v>
      </c>
      <c r="K11" s="6">
        <f xml:space="preserve">  (B11* 206264.806247096) - (C11/I13)</f>
        <v>6.285402276627666</v>
      </c>
    </row>
    <row r="12" spans="1:11">
      <c r="B12" s="8"/>
    </row>
    <row r="13" spans="1:11">
      <c r="H13" t="s">
        <v>17</v>
      </c>
      <c r="I13" s="8">
        <f>AVERAGE(I4:I11)</f>
        <v>19.954534446307935</v>
      </c>
    </row>
    <row r="14" spans="1:11">
      <c r="H14" t="s">
        <v>33</v>
      </c>
      <c r="I14">
        <f>STDEV(I4:I11)</f>
        <v>5.0509779613859326E-3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0.34904192899999997</v>
      </c>
      <c r="C17">
        <v>1434611</v>
      </c>
      <c r="E17" s="4">
        <f t="shared" ref="E17:E25" si="5">B17*57.2957795130823</f>
        <v>19.998629404804927</v>
      </c>
      <c r="F17" s="4"/>
      <c r="G17" s="4"/>
      <c r="I17" s="5"/>
      <c r="K17" s="6">
        <f xml:space="preserve">  (B17* 206264.806247096) - (C17/I27)</f>
        <v>-2.072495857195463</v>
      </c>
    </row>
    <row r="18" spans="2:11">
      <c r="B18">
        <v>8.7268771999999994E-2</v>
      </c>
      <c r="C18">
        <v>358766</v>
      </c>
      <c r="E18" s="4">
        <f t="shared" si="5"/>
        <v>5.0001323188894498</v>
      </c>
      <c r="F18" s="4">
        <f t="shared" ref="F18:F25" si="6" xml:space="preserve"> (B18-B17 ) * 57.2957795130823</f>
        <v>-14.998497085915476</v>
      </c>
      <c r="G18" s="6">
        <f t="shared" ref="G18:G25" si="7" xml:space="preserve">  (B18-B17 ) * 206264.806247096</f>
        <v>-53994.589509295642</v>
      </c>
      <c r="H18">
        <f t="shared" ref="H18:H25" si="8">C18-C17</f>
        <v>-1075845</v>
      </c>
      <c r="I18" s="5">
        <f t="shared" ref="I18:I25" si="9" xml:space="preserve"> H18/ ((B18-B17 ) * 206264.806247096)</f>
        <v>19.925051931634442</v>
      </c>
      <c r="K18" s="6">
        <f xml:space="preserve">  (B18* 206264.806247096) - (C18/I27)</f>
        <v>-4.491785107216856</v>
      </c>
    </row>
    <row r="19" spans="2:11">
      <c r="B19">
        <v>-0.17449798</v>
      </c>
      <c r="C19">
        <v>-717247</v>
      </c>
      <c r="E19" s="4">
        <f t="shared" si="5"/>
        <v>-9.9979977875582442</v>
      </c>
      <c r="F19" s="4">
        <f t="shared" si="6"/>
        <v>-14.998130106447695</v>
      </c>
      <c r="G19" s="6">
        <f t="shared" si="7"/>
        <v>-53993.268383211631</v>
      </c>
      <c r="H19">
        <f t="shared" si="8"/>
        <v>-1076013</v>
      </c>
      <c r="I19" s="5">
        <f t="shared" si="9"/>
        <v>19.928650963729574</v>
      </c>
      <c r="K19" s="6">
        <f xml:space="preserve">  (B19* 206264.806247096) - (C19/I27)</f>
        <v>2.8412705333466874</v>
      </c>
    </row>
    <row r="20" spans="2:11">
      <c r="B20">
        <v>-0.69803148299999995</v>
      </c>
      <c r="C20">
        <v>-2869287</v>
      </c>
      <c r="E20" s="4">
        <f t="shared" si="5"/>
        <v>-39.994257943157855</v>
      </c>
      <c r="F20" s="4">
        <f t="shared" si="6"/>
        <v>-29.996260155599607</v>
      </c>
      <c r="G20" s="6">
        <f t="shared" si="7"/>
        <v>-107986.53656015843</v>
      </c>
      <c r="H20">
        <f t="shared" si="8"/>
        <v>-2152040</v>
      </c>
      <c r="I20" s="5">
        <f t="shared" si="9"/>
        <v>19.928780647586709</v>
      </c>
      <c r="K20" s="6">
        <f xml:space="preserve">  (B20* 206264.806247096) - (C20/I27)</f>
        <v>18.210189646517392</v>
      </c>
    </row>
    <row r="21" spans="2:11">
      <c r="B21">
        <v>0.34903926000000002</v>
      </c>
      <c r="C21">
        <v>1434592</v>
      </c>
      <c r="E21" s="4">
        <f t="shared" si="5"/>
        <v>19.998476482369409</v>
      </c>
      <c r="F21" s="4">
        <f t="shared" si="6"/>
        <v>59.99273442552726</v>
      </c>
      <c r="G21" s="6">
        <f t="shared" si="7"/>
        <v>215973.84393189783</v>
      </c>
      <c r="H21">
        <f t="shared" si="8"/>
        <v>4303879</v>
      </c>
      <c r="I21" s="5">
        <f t="shared" si="9"/>
        <v>19.9277788534297</v>
      </c>
      <c r="K21" s="6">
        <f xml:space="preserve">  (B21* 206264.806247096) - (C21/I27)</f>
        <v>-1.6694859266863205</v>
      </c>
    </row>
    <row r="22" spans="2:11">
      <c r="B22">
        <v>0.61090797600000002</v>
      </c>
      <c r="C22">
        <v>2510628</v>
      </c>
      <c r="E22" s="4">
        <f t="shared" si="5"/>
        <v>35.002448695679377</v>
      </c>
      <c r="F22" s="4">
        <f t="shared" si="6"/>
        <v>15.003972213309968</v>
      </c>
      <c r="G22" s="6">
        <f t="shared" si="7"/>
        <v>54014.299967915809</v>
      </c>
      <c r="H22">
        <f t="shared" si="8"/>
        <v>1076036</v>
      </c>
      <c r="I22" s="5">
        <f t="shared" si="9"/>
        <v>19.921317144518383</v>
      </c>
      <c r="K22" s="6">
        <f xml:space="preserve">  (B22* 206264.806247096) - (C22/I27)</f>
        <v>10.874769133646623</v>
      </c>
    </row>
    <row r="23" spans="2:11">
      <c r="B23">
        <v>0.87271690099999999</v>
      </c>
      <c r="C23">
        <v>3586640</v>
      </c>
      <c r="E23" s="4">
        <f t="shared" si="5"/>
        <v>50.002995137036471</v>
      </c>
      <c r="F23" s="4">
        <f t="shared" si="6"/>
        <v>15.000546441357098</v>
      </c>
      <c r="G23" s="6">
        <f t="shared" si="7"/>
        <v>54001.967188885486</v>
      </c>
      <c r="H23">
        <f t="shared" si="8"/>
        <v>1076012</v>
      </c>
      <c r="I23" s="5">
        <f t="shared" si="9"/>
        <v>19.925422276495539</v>
      </c>
      <c r="K23" s="6">
        <f xml:space="preserve">  (B23* 206264.806247096) - (C23/I27)</f>
        <v>12.290704993152758</v>
      </c>
    </row>
    <row r="24" spans="2:11">
      <c r="B24">
        <v>1.047246575</v>
      </c>
      <c r="C24">
        <v>4303959</v>
      </c>
      <c r="E24" s="4">
        <f t="shared" si="5"/>
        <v>60.002808857030608</v>
      </c>
      <c r="F24" s="4">
        <f t="shared" si="6"/>
        <v>9.9998137199941315</v>
      </c>
      <c r="G24" s="6">
        <f t="shared" si="7"/>
        <v>35999.329391978827</v>
      </c>
      <c r="H24">
        <f t="shared" si="8"/>
        <v>717319</v>
      </c>
      <c r="I24" s="5">
        <f t="shared" si="9"/>
        <v>19.925898957435276</v>
      </c>
      <c r="K24" s="6">
        <f xml:space="preserve">  (B24* 206264.806247096) - (C24/I27)</f>
        <v>12.373411740467418</v>
      </c>
    </row>
    <row r="25" spans="2:11">
      <c r="B25">
        <v>0.34911186300000002</v>
      </c>
      <c r="C25">
        <v>1434796</v>
      </c>
      <c r="E25" s="4">
        <f t="shared" si="5"/>
        <v>20.002636327849398</v>
      </c>
      <c r="F25" s="4">
        <f t="shared" si="6"/>
        <v>-40.000172529181206</v>
      </c>
      <c r="G25" s="6">
        <f t="shared" si="7"/>
        <v>-144000.62110505215</v>
      </c>
      <c r="H25">
        <f t="shared" si="8"/>
        <v>-2869163</v>
      </c>
      <c r="I25" s="5">
        <f t="shared" si="9"/>
        <v>19.924657115936132</v>
      </c>
      <c r="K25" s="6">
        <f xml:space="preserve">  (B25* 206264.806247096) - (C25/I27)</f>
        <v>3.0680492504179711</v>
      </c>
    </row>
    <row r="27" spans="2:11">
      <c r="H27" t="s">
        <v>17</v>
      </c>
      <c r="I27" s="8">
        <f>AVERAGE(I18:I25)</f>
        <v>19.92594473634572</v>
      </c>
    </row>
    <row r="28" spans="2:11">
      <c r="H28" t="s">
        <v>33</v>
      </c>
      <c r="I28">
        <f>STDEV(I18:I25)</f>
        <v>2.4748673093848471E-3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42440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-1.3994E-5</v>
      </c>
      <c r="C3">
        <v>-52</v>
      </c>
      <c r="E3" s="4">
        <f t="shared" ref="E3:E11" si="0">B3*3.819718634205</f>
        <v>-5.3453142567064773E-5</v>
      </c>
      <c r="F3" s="4"/>
      <c r="G3" s="4"/>
      <c r="I3" s="5"/>
      <c r="K3" s="6">
        <f xml:space="preserve">  (B3* 206264.806247096) - (C3/I13)</f>
        <v>-0.27901416480893593</v>
      </c>
    </row>
    <row r="4" spans="1:11">
      <c r="B4">
        <v>-0.26175546500000002</v>
      </c>
      <c r="C4">
        <v>-1076508</v>
      </c>
      <c r="E4" s="4">
        <f t="shared" si="0"/>
        <v>-0.99983222726549481</v>
      </c>
      <c r="F4" s="4">
        <f t="shared" ref="F4:F11" si="1" xml:space="preserve"> (B4-B3 ) * 3.819718634205</f>
        <v>-0.99977877412292759</v>
      </c>
      <c r="G4" s="6">
        <f t="shared" ref="G4:G11" si="2" xml:space="preserve">  (B4-B3 ) * 206264.806247096</f>
        <v>-53988.053802644899</v>
      </c>
      <c r="H4">
        <f t="shared" ref="H4:H11" si="3">C4-C3</f>
        <v>-1076456</v>
      </c>
      <c r="I4" s="5">
        <f t="shared" ref="I4:I11" si="4" xml:space="preserve"> H4/ ((B4-B3 ) * 206264.806247096)</f>
        <v>19.938781344758606</v>
      </c>
      <c r="K4" s="6">
        <f xml:space="preserve">  (B4* 206264.806247096) - (C4/I13)</f>
        <v>-11.195237845735392</v>
      </c>
    </row>
    <row r="5" spans="1:11">
      <c r="B5">
        <v>-0.52341282</v>
      </c>
      <c r="C5">
        <v>-2152992</v>
      </c>
      <c r="E5" s="4">
        <f t="shared" si="0"/>
        <v>-1.9992897019357876</v>
      </c>
      <c r="F5" s="4">
        <f t="shared" si="1"/>
        <v>-0.99945747467029278</v>
      </c>
      <c r="G5" s="6">
        <f t="shared" si="2"/>
        <v>-53970.703632202618</v>
      </c>
      <c r="H5">
        <f t="shared" si="3"/>
        <v>-1076484</v>
      </c>
      <c r="I5" s="5">
        <f t="shared" si="4"/>
        <v>19.945709941748767</v>
      </c>
      <c r="K5" s="6">
        <f xml:space="preserve">  (B5* 206264.806247096) - (C5/I13)</f>
        <v>-3.3572765661665471</v>
      </c>
    </row>
    <row r="6" spans="1:11">
      <c r="B6">
        <v>-1.0465427949999999</v>
      </c>
      <c r="C6">
        <v>-4305967</v>
      </c>
      <c r="E6" s="4">
        <f t="shared" si="0"/>
        <v>-3.9974990155544829</v>
      </c>
      <c r="F6" s="4">
        <f t="shared" si="1"/>
        <v>-1.9982093136186956</v>
      </c>
      <c r="G6" s="6">
        <f t="shared" si="2"/>
        <v>-107903.30293542317</v>
      </c>
      <c r="H6">
        <f t="shared" si="3"/>
        <v>-2152975</v>
      </c>
      <c r="I6" s="5">
        <f t="shared" si="4"/>
        <v>19.952818323721655</v>
      </c>
      <c r="K6" s="6">
        <f xml:space="preserve">  (B6* 206264.806247096) - (C6/I13)</f>
        <v>50.773978604585864</v>
      </c>
    </row>
    <row r="7" spans="1:11">
      <c r="B7">
        <v>-4.6468999999999998E-5</v>
      </c>
      <c r="C7">
        <v>-54</v>
      </c>
      <c r="E7" s="4">
        <f t="shared" si="0"/>
        <v>-1.7749850521287213E-4</v>
      </c>
      <c r="F7" s="4">
        <f t="shared" si="1"/>
        <v>3.9973215170492704</v>
      </c>
      <c r="G7" s="6">
        <f t="shared" si="2"/>
        <v>215855.36192068784</v>
      </c>
      <c r="H7">
        <f t="shared" si="3"/>
        <v>4305913</v>
      </c>
      <c r="I7" s="5">
        <f t="shared" si="4"/>
        <v>19.948140095691162</v>
      </c>
      <c r="K7" s="6">
        <f xml:space="preserve">  (B7* 206264.806247096) - (C7/I13)</f>
        <v>-6.8771769963828815</v>
      </c>
    </row>
    <row r="8" spans="1:11">
      <c r="B8">
        <v>0.26172268599999998</v>
      </c>
      <c r="C8">
        <v>1076450</v>
      </c>
      <c r="E8" s="4">
        <f t="shared" si="0"/>
        <v>0.99970702070838402</v>
      </c>
      <c r="F8" s="4">
        <f t="shared" si="1"/>
        <v>0.99988451921359689</v>
      </c>
      <c r="G8" s="6">
        <f t="shared" si="2"/>
        <v>53993.764037541041</v>
      </c>
      <c r="H8">
        <f t="shared" si="3"/>
        <v>1076504</v>
      </c>
      <c r="I8" s="5">
        <f t="shared" si="4"/>
        <v>19.937561664556728</v>
      </c>
      <c r="K8" s="6">
        <f xml:space="preserve">  (B8* 206264.806247096) - (C8/I13)</f>
        <v>7.3423995494667906</v>
      </c>
    </row>
    <row r="9" spans="1:11">
      <c r="B9">
        <v>0.52345457399999995</v>
      </c>
      <c r="C9">
        <v>2152969</v>
      </c>
      <c r="E9" s="4">
        <f t="shared" si="0"/>
        <v>1.9994491904676399</v>
      </c>
      <c r="F9" s="4">
        <f t="shared" si="1"/>
        <v>0.99974216975925589</v>
      </c>
      <c r="G9" s="6">
        <f t="shared" si="2"/>
        <v>53986.077167006624</v>
      </c>
      <c r="H9">
        <f t="shared" si="3"/>
        <v>1076519</v>
      </c>
      <c r="I9" s="5">
        <f t="shared" si="4"/>
        <v>19.940678346933314</v>
      </c>
      <c r="K9" s="6">
        <f xml:space="preserve">  (B9* 206264.806247096) - (C9/I13)</f>
        <v>13.122954926147941</v>
      </c>
    </row>
    <row r="10" spans="1:11">
      <c r="B10">
        <v>1.046885343</v>
      </c>
      <c r="C10">
        <v>4305920</v>
      </c>
      <c r="E10" s="4">
        <f t="shared" si="0"/>
        <v>3.9988074525331929</v>
      </c>
      <c r="F10" s="4">
        <f t="shared" si="1"/>
        <v>1.9993582620655532</v>
      </c>
      <c r="G10" s="6">
        <f t="shared" si="2"/>
        <v>107965.34615155349</v>
      </c>
      <c r="H10">
        <f t="shared" si="3"/>
        <v>2152951</v>
      </c>
      <c r="I10" s="5">
        <f t="shared" si="4"/>
        <v>19.941129971258114</v>
      </c>
      <c r="K10" s="6">
        <f xml:space="preserve">  (B10* 206264.806247096) - (C10/I13)</f>
        <v>22.238356901332736</v>
      </c>
    </row>
    <row r="11" spans="1:11">
      <c r="B11">
        <v>-1.7796700000000001E-4</v>
      </c>
      <c r="C11">
        <v>-69</v>
      </c>
      <c r="E11" s="4">
        <f t="shared" si="0"/>
        <v>-6.7978386617356125E-4</v>
      </c>
      <c r="F11" s="4">
        <f t="shared" si="1"/>
        <v>-3.9994872363993665</v>
      </c>
      <c r="G11" s="6">
        <f t="shared" si="2"/>
        <v>-215972.31076559302</v>
      </c>
      <c r="H11">
        <f t="shared" si="3"/>
        <v>-4305989</v>
      </c>
      <c r="I11" s="5">
        <f t="shared" si="4"/>
        <v>19.937690089696424</v>
      </c>
      <c r="K11" s="6">
        <f xml:space="preserve">  (B11* 206264.806247096) - (C11/I13)</f>
        <v>-33.24843585350979</v>
      </c>
    </row>
    <row r="12" spans="1:11">
      <c r="B12" s="8"/>
    </row>
    <row r="13" spans="1:11">
      <c r="H13" t="s">
        <v>17</v>
      </c>
      <c r="I13" s="8">
        <f>AVERAGE(I4:I11)</f>
        <v>19.942813722295593</v>
      </c>
    </row>
    <row r="14" spans="1:11">
      <c r="H14" t="s">
        <v>33</v>
      </c>
      <c r="I14">
        <f>STDEV(I4:I11)</f>
        <v>5.5335473763321449E-3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0.34905153799999999</v>
      </c>
      <c r="C17">
        <v>1434525</v>
      </c>
      <c r="E17" s="4">
        <f t="shared" ref="E17:E25" si="5">B17*57.2957795130823</f>
        <v>19.999179959950268</v>
      </c>
      <c r="F17" s="4"/>
      <c r="G17" s="4"/>
      <c r="I17" s="5"/>
      <c r="K17" s="6">
        <f xml:space="preserve">  (B17* 206264.806247096) - (C17/I27)</f>
        <v>5.0240049686544808</v>
      </c>
    </row>
    <row r="18" spans="2:11">
      <c r="B18">
        <v>8.7314147999999994E-2</v>
      </c>
      <c r="C18">
        <v>358800</v>
      </c>
      <c r="E18" s="4">
        <f t="shared" si="5"/>
        <v>5.0027321721806359</v>
      </c>
      <c r="F18" s="4">
        <f t="shared" ref="F18:F25" si="6" xml:space="preserve"> (B18-B17 ) * 57.2957795130823</f>
        <v>-14.996447787769632</v>
      </c>
      <c r="G18" s="6">
        <f t="shared" ref="G18:G25" si="7" xml:space="preserve">  (B18-B17 ) * 206264.806247096</f>
        <v>-53987.21203597061</v>
      </c>
      <c r="H18">
        <f t="shared" ref="H18:H25" si="8">C18-C17</f>
        <v>-1075725</v>
      </c>
      <c r="I18" s="5">
        <f t="shared" ref="I18:I25" si="9" xml:space="preserve"> H18/ ((B18-B17 ) * 206264.806247096)</f>
        <v>19.925551985964116</v>
      </c>
      <c r="K18" s="6">
        <f xml:space="preserve">  (B18* 206264.806247096) - (C18/I27)</f>
        <v>3.3610928948110086</v>
      </c>
    </row>
    <row r="19" spans="2:11">
      <c r="B19">
        <v>-0.17442217400000001</v>
      </c>
      <c r="C19">
        <v>-717112</v>
      </c>
      <c r="E19" s="4">
        <f t="shared" si="5"/>
        <v>-9.9936544236964764</v>
      </c>
      <c r="F19" s="4">
        <f t="shared" si="6"/>
        <v>-14.996386595877114</v>
      </c>
      <c r="G19" s="6">
        <f t="shared" si="7"/>
        <v>-53986.991745157538</v>
      </c>
      <c r="H19">
        <f t="shared" si="8"/>
        <v>-1075912</v>
      </c>
      <c r="I19" s="5">
        <f t="shared" si="9"/>
        <v>19.929097088401964</v>
      </c>
      <c r="K19" s="6">
        <f xml:space="preserve">  (B19* 206264.806247096) - (C19/I27)</f>
        <v>11.303117046350962</v>
      </c>
    </row>
    <row r="20" spans="2:11">
      <c r="B20">
        <v>-0.69789588599999997</v>
      </c>
      <c r="C20">
        <v>-2868923</v>
      </c>
      <c r="E20" s="4">
        <f t="shared" si="5"/>
        <v>-39.986488807343221</v>
      </c>
      <c r="F20" s="4">
        <f t="shared" si="6"/>
        <v>-29.992834383646741</v>
      </c>
      <c r="G20" s="6">
        <f t="shared" si="7"/>
        <v>-107974.20378112812</v>
      </c>
      <c r="H20">
        <f t="shared" si="8"/>
        <v>-2151811</v>
      </c>
      <c r="I20" s="5">
        <f t="shared" si="9"/>
        <v>19.928936029589842</v>
      </c>
      <c r="K20" s="6">
        <f xml:space="preserve">  (B20* 206264.806247096) - (C20/I27)</f>
        <v>26.314466031763004</v>
      </c>
    </row>
    <row r="21" spans="2:11">
      <c r="B21">
        <v>0.349033388</v>
      </c>
      <c r="C21">
        <v>1434440</v>
      </c>
      <c r="E21" s="4">
        <f t="shared" si="5"/>
        <v>19.998140041552105</v>
      </c>
      <c r="F21" s="4">
        <f t="shared" si="6"/>
        <v>59.984628848895326</v>
      </c>
      <c r="G21" s="6">
        <f t="shared" si="7"/>
        <v>215944.6638560229</v>
      </c>
      <c r="H21">
        <f t="shared" si="8"/>
        <v>4303363</v>
      </c>
      <c r="I21" s="5">
        <f t="shared" si="9"/>
        <v>19.928082144549712</v>
      </c>
      <c r="K21" s="6">
        <f xml:space="preserve">  (B21* 206264.806247096) - (C21/I27)</f>
        <v>5.5460466499644099</v>
      </c>
    </row>
    <row r="22" spans="2:11">
      <c r="B22">
        <v>0.61087380999999996</v>
      </c>
      <c r="C22">
        <v>2510374</v>
      </c>
      <c r="E22" s="4">
        <f t="shared" si="5"/>
        <v>35.000491128076526</v>
      </c>
      <c r="F22" s="4">
        <f t="shared" si="6"/>
        <v>15.002351086524422</v>
      </c>
      <c r="G22" s="6">
        <f t="shared" si="7"/>
        <v>54008.463911487852</v>
      </c>
      <c r="H22">
        <f t="shared" si="8"/>
        <v>1075934</v>
      </c>
      <c r="I22" s="5">
        <f t="shared" si="9"/>
        <v>19.921581212961396</v>
      </c>
      <c r="K22" s="6">
        <f xml:space="preserve">  (B22* 206264.806247096) - (C22/I27)</f>
        <v>17.972112897870829</v>
      </c>
    </row>
    <row r="23" spans="2:11">
      <c r="B23">
        <v>0.87265764400000001</v>
      </c>
      <c r="C23">
        <v>3586280</v>
      </c>
      <c r="E23" s="4">
        <f t="shared" si="5"/>
        <v>49.999599961029872</v>
      </c>
      <c r="F23" s="4">
        <f t="shared" si="6"/>
        <v>14.999108832953342</v>
      </c>
      <c r="G23" s="6">
        <f t="shared" si="7"/>
        <v>53996.791798631959</v>
      </c>
      <c r="H23">
        <f t="shared" si="8"/>
        <v>1075906</v>
      </c>
      <c r="I23" s="5">
        <f t="shared" si="9"/>
        <v>19.925368974000019</v>
      </c>
      <c r="K23" s="6">
        <f xml:space="preserve">  (B23* 206264.806247096) - (C23/I27)</f>
        <v>20.131253838248085</v>
      </c>
    </row>
    <row r="24" spans="2:11">
      <c r="B24">
        <v>1.047173438</v>
      </c>
      <c r="C24">
        <v>4303544</v>
      </c>
      <c r="E24" s="4">
        <f t="shared" si="5"/>
        <v>59.998618415604355</v>
      </c>
      <c r="F24" s="4">
        <f t="shared" si="6"/>
        <v>9.9990184545744878</v>
      </c>
      <c r="G24" s="6">
        <f t="shared" si="7"/>
        <v>35996.466436468108</v>
      </c>
      <c r="H24">
        <f t="shared" si="8"/>
        <v>717264</v>
      </c>
      <c r="I24" s="5">
        <f t="shared" si="9"/>
        <v>19.925955823078738</v>
      </c>
      <c r="K24" s="6">
        <f xml:space="preserve">  (B24* 206264.806247096) - (C24/I27)</f>
        <v>20.51048697589431</v>
      </c>
    </row>
    <row r="25" spans="2:11">
      <c r="B25">
        <v>0.34911239700000002</v>
      </c>
      <c r="C25">
        <v>1434670</v>
      </c>
      <c r="E25" s="4">
        <f t="shared" si="5"/>
        <v>20.002666923795655</v>
      </c>
      <c r="F25" s="4">
        <f t="shared" si="6"/>
        <v>-39.995951491808697</v>
      </c>
      <c r="G25" s="6">
        <f t="shared" si="7"/>
        <v>-143985.42537051113</v>
      </c>
      <c r="H25">
        <f t="shared" si="8"/>
        <v>-2868874</v>
      </c>
      <c r="I25" s="5">
        <f t="shared" si="9"/>
        <v>19.924752749229008</v>
      </c>
      <c r="K25" s="6">
        <f xml:space="preserve">  (B25* 206264.806247096) - (C25/I27)</f>
        <v>10.300210722285556</v>
      </c>
    </row>
    <row r="27" spans="2:11">
      <c r="H27" t="s">
        <v>17</v>
      </c>
      <c r="I27" s="8">
        <f>AVERAGE(I18:I25)</f>
        <v>19.926165750971851</v>
      </c>
    </row>
    <row r="28" spans="2:11">
      <c r="H28" t="s">
        <v>33</v>
      </c>
      <c r="I28">
        <f>STDEV(I18:I25)</f>
        <v>2.5074158734841152E-3</v>
      </c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8"/>
  <sheetViews>
    <sheetView workbookViewId="0">
      <selection activeCell="I28" sqref="I28"/>
    </sheetView>
  </sheetViews>
  <sheetFormatPr defaultRowHeight="12.5"/>
  <cols>
    <col min="1" max="1" width="9.90625" bestFit="1" customWidth="1"/>
    <col min="2" max="2" width="18" customWidth="1"/>
    <col min="3" max="3" width="10.1796875" customWidth="1"/>
    <col min="7" max="7" width="11.453125" customWidth="1"/>
    <col min="8" max="8" width="10" customWidth="1"/>
    <col min="9" max="9" width="12.453125" customWidth="1"/>
    <col min="10" max="10" width="5.1796875" customWidth="1"/>
    <col min="11" max="11" width="10.453125" customWidth="1"/>
  </cols>
  <sheetData>
    <row r="1" spans="1:11">
      <c r="A1" s="9">
        <v>40844</v>
      </c>
    </row>
    <row r="2" spans="1:11">
      <c r="B2" t="s">
        <v>9</v>
      </c>
      <c r="C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K2" t="s">
        <v>16</v>
      </c>
    </row>
    <row r="3" spans="1:11">
      <c r="B3">
        <v>-8.67E-6</v>
      </c>
      <c r="C3">
        <v>-31</v>
      </c>
      <c r="E3" s="4">
        <f t="shared" ref="E3:E11" si="0">B3*3.819718634205</f>
        <v>-3.311696055855735E-5</v>
      </c>
      <c r="F3" s="4"/>
      <c r="G3" s="4"/>
      <c r="I3" s="5"/>
      <c r="K3" s="6">
        <f xml:space="preserve">  (B3* 206264.806247096) - (C3/I13)</f>
        <v>-0.23325091991861635</v>
      </c>
    </row>
    <row r="4" spans="1:11">
      <c r="B4">
        <v>-0.26213505199999998</v>
      </c>
      <c r="C4">
        <v>-1077820</v>
      </c>
      <c r="E4" s="4">
        <f t="shared" si="0"/>
        <v>-1.0012821428026966</v>
      </c>
      <c r="F4" s="4">
        <f t="shared" ref="F4:F11" si="1" xml:space="preserve"> (B4-B3 ) * 3.819718634205</f>
        <v>-1.001249025842138</v>
      </c>
      <c r="G4" s="6">
        <f t="shared" ref="G4:G11" si="2" xml:space="preserve">  (B4-B3 ) * 206264.806247096</f>
        <v>-54067.447395482275</v>
      </c>
      <c r="H4">
        <f t="shared" ref="H4:H11" si="3">C4-C3</f>
        <v>-1077789</v>
      </c>
      <c r="I4" s="5">
        <f t="shared" ref="I4:I11" si="4" xml:space="preserve"> H4/ ((B4-B3 ) * 206264.806247096)</f>
        <v>19.934157277971607</v>
      </c>
      <c r="K4" s="6">
        <f xml:space="preserve">  (B4* 206264.806247096) - (C4/I13)</f>
        <v>-2.1355606533616083</v>
      </c>
    </row>
    <row r="5" spans="1:11">
      <c r="B5">
        <v>-0.52425398099999998</v>
      </c>
      <c r="C5">
        <v>-2155646</v>
      </c>
      <c r="E5" s="4">
        <f t="shared" si="0"/>
        <v>-2.0025027002818541</v>
      </c>
      <c r="F5" s="4">
        <f t="shared" si="1"/>
        <v>-1.0012205574791573</v>
      </c>
      <c r="G5" s="6">
        <f t="shared" si="2"/>
        <v>-54065.910103881317</v>
      </c>
      <c r="H5">
        <f t="shared" si="3"/>
        <v>-1077826</v>
      </c>
      <c r="I5" s="5">
        <f t="shared" si="4"/>
        <v>19.935408428880297</v>
      </c>
      <c r="K5" s="6">
        <f xml:space="preserve">  (B5* 206264.806247096) - (C5/I13)</f>
        <v>-0.64453352264536079</v>
      </c>
    </row>
    <row r="6" spans="1:11">
      <c r="B6">
        <v>-1.0484311470000001</v>
      </c>
      <c r="C6">
        <v>-4311254</v>
      </c>
      <c r="E6" s="4">
        <f t="shared" si="0"/>
        <v>-4.0047119888768217</v>
      </c>
      <c r="F6" s="4">
        <f t="shared" si="1"/>
        <v>-2.0022092885949681</v>
      </c>
      <c r="G6" s="6">
        <f t="shared" si="2"/>
        <v>-108119.3015841419</v>
      </c>
      <c r="H6">
        <f t="shared" si="3"/>
        <v>-2155608</v>
      </c>
      <c r="I6" s="5">
        <f t="shared" si="4"/>
        <v>19.937309697865899</v>
      </c>
      <c r="K6" s="6">
        <f xml:space="preserve">  (B6* 206264.806247096) - (C6/I13)</f>
        <v>12.648955397860846</v>
      </c>
    </row>
    <row r="7" spans="1:11">
      <c r="B7">
        <v>-6.7763999999999997E-5</v>
      </c>
      <c r="C7">
        <v>0</v>
      </c>
      <c r="E7" s="4">
        <f t="shared" si="0"/>
        <v>-2.5883941352826758E-4</v>
      </c>
      <c r="F7" s="4">
        <f t="shared" si="1"/>
        <v>4.004453149463294</v>
      </c>
      <c r="G7" s="6">
        <f t="shared" si="2"/>
        <v>216240.47007104513</v>
      </c>
      <c r="H7">
        <f t="shared" si="3"/>
        <v>4311254</v>
      </c>
      <c r="I7" s="5">
        <f t="shared" si="4"/>
        <v>19.937313300251109</v>
      </c>
      <c r="K7" s="6">
        <f xml:space="preserve">  (B7* 206264.806247096) - (C7/I13)</f>
        <v>-13.977328330528215</v>
      </c>
    </row>
    <row r="8" spans="1:11">
      <c r="B8">
        <v>0.26206181200000001</v>
      </c>
      <c r="C8">
        <v>1077838</v>
      </c>
      <c r="E8" s="4">
        <f t="shared" si="0"/>
        <v>1.0010023866099276</v>
      </c>
      <c r="F8" s="4">
        <f t="shared" si="1"/>
        <v>1.0012612260234559</v>
      </c>
      <c r="G8" s="6">
        <f t="shared" si="2"/>
        <v>54068.106205273434</v>
      </c>
      <c r="H8">
        <f t="shared" si="3"/>
        <v>1077838</v>
      </c>
      <c r="I8" s="5">
        <f t="shared" si="4"/>
        <v>19.934820648385777</v>
      </c>
      <c r="K8" s="6">
        <f xml:space="preserve">  (B8* 206264.806247096) - (C8/I13)</f>
        <v>-13.874214695024421</v>
      </c>
    </row>
    <row r="9" spans="1:11">
      <c r="B9">
        <v>0.52418393500000005</v>
      </c>
      <c r="C9">
        <v>2155649</v>
      </c>
      <c r="E9" s="4">
        <f t="shared" si="0"/>
        <v>2.0022351442704025</v>
      </c>
      <c r="F9" s="4">
        <f t="shared" si="1"/>
        <v>1.0012327576604751</v>
      </c>
      <c r="G9" s="6">
        <f t="shared" si="2"/>
        <v>54066.568913672476</v>
      </c>
      <c r="H9">
        <f t="shared" si="3"/>
        <v>1077811</v>
      </c>
      <c r="I9" s="5">
        <f t="shared" si="4"/>
        <v>19.934888076972843</v>
      </c>
      <c r="K9" s="6">
        <f xml:space="preserve">  (B9* 206264.806247096) - (C9/I13)</f>
        <v>-13.953981252197991</v>
      </c>
    </row>
    <row r="10" spans="1:11">
      <c r="B10">
        <v>1.048467045</v>
      </c>
      <c r="C10">
        <v>4311214</v>
      </c>
      <c r="E10" s="4">
        <f t="shared" si="0"/>
        <v>4.0048491091363525</v>
      </c>
      <c r="F10" s="4">
        <f t="shared" si="1"/>
        <v>2.0026139648659496</v>
      </c>
      <c r="G10" s="6">
        <f t="shared" si="2"/>
        <v>108141.15410277492</v>
      </c>
      <c r="H10">
        <f t="shared" si="3"/>
        <v>2155565</v>
      </c>
      <c r="I10" s="5">
        <f t="shared" si="4"/>
        <v>19.932883256927326</v>
      </c>
      <c r="K10" s="6">
        <f xml:space="preserve">  (B10* 206264.806247096) - (C10/I13)</f>
        <v>-3.2379259635636117</v>
      </c>
    </row>
    <row r="11" spans="1:11">
      <c r="B11">
        <v>-1.7211099999999999E-4</v>
      </c>
      <c r="C11">
        <v>-44</v>
      </c>
      <c r="E11" s="4">
        <f t="shared" si="0"/>
        <v>-6.5741559385165671E-4</v>
      </c>
      <c r="F11" s="4">
        <f t="shared" si="1"/>
        <v>-4.0055065247302037</v>
      </c>
      <c r="G11" s="6">
        <f t="shared" si="2"/>
        <v>-216297.35233545827</v>
      </c>
      <c r="H11">
        <f t="shared" si="3"/>
        <v>-4311258</v>
      </c>
      <c r="I11" s="5">
        <f t="shared" si="4"/>
        <v>19.932088643015916</v>
      </c>
      <c r="K11" s="6">
        <f xml:space="preserve">  (B11* 206264.806247096) - (C11/I13)</f>
        <v>-33.29325310635771</v>
      </c>
    </row>
    <row r="12" spans="1:11">
      <c r="B12" s="8"/>
    </row>
    <row r="13" spans="1:11">
      <c r="H13" t="s">
        <v>17</v>
      </c>
      <c r="I13" s="8">
        <f>AVERAGE(I4:I11)</f>
        <v>19.934858666283844</v>
      </c>
    </row>
    <row r="14" spans="1:11">
      <c r="H14" t="s">
        <v>33</v>
      </c>
      <c r="I14">
        <f>STDEV(I4:I11)</f>
        <v>1.867180823226158E-3</v>
      </c>
    </row>
    <row r="16" spans="1:11">
      <c r="B16" t="s">
        <v>18</v>
      </c>
      <c r="C16" t="s">
        <v>19</v>
      </c>
      <c r="E16" t="s">
        <v>20</v>
      </c>
      <c r="F16" t="s">
        <v>23</v>
      </c>
      <c r="G16" t="s">
        <v>22</v>
      </c>
      <c r="H16" t="s">
        <v>14</v>
      </c>
      <c r="I16" t="s">
        <v>15</v>
      </c>
      <c r="K16" t="s">
        <v>16</v>
      </c>
    </row>
    <row r="17" spans="2:11">
      <c r="B17">
        <v>0.34904886899999998</v>
      </c>
      <c r="C17">
        <v>1434506</v>
      </c>
      <c r="E17" s="4">
        <f t="shared" ref="E17:E25" si="5">B17*57.2957795130823</f>
        <v>19.999027037514747</v>
      </c>
      <c r="F17" s="4"/>
      <c r="G17" s="4"/>
      <c r="I17" s="5"/>
      <c r="K17" s="6">
        <f xml:space="preserve">  (B17* 206264.806247096) - (C17/I27)</f>
        <v>-0.72055410397297237</v>
      </c>
    </row>
    <row r="18" spans="2:11">
      <c r="B18">
        <v>8.7281583999999995E-2</v>
      </c>
      <c r="C18">
        <v>358769</v>
      </c>
      <c r="E18" s="4">
        <f t="shared" si="5"/>
        <v>5.0008663924165715</v>
      </c>
      <c r="F18" s="4">
        <f t="shared" ref="F18:F25" si="6" xml:space="preserve"> (B18-B17 ) * 57.2957795130823</f>
        <v>-14.998160645098176</v>
      </c>
      <c r="G18" s="6">
        <f t="shared" ref="G18:G25" si="7" xml:space="preserve">  (B18-B17 ) * 206264.806247096</f>
        <v>-53993.378322353368</v>
      </c>
      <c r="H18">
        <f t="shared" ref="H18:H25" si="8">C18-C17</f>
        <v>-1075737</v>
      </c>
      <c r="I18" s="5">
        <f t="shared" ref="I18:I25" si="9" xml:space="preserve"> H18/ ((B18-B17 ) * 206264.806247096)</f>
        <v>19.923498647882212</v>
      </c>
      <c r="K18" s="6">
        <f xml:space="preserve">  (B18* 206264.806247096) - (C18/I27)</f>
        <v>-3.3374711874712375</v>
      </c>
    </row>
    <row r="19" spans="2:11">
      <c r="B19">
        <v>-0.17446381399999999</v>
      </c>
      <c r="C19">
        <v>-717103</v>
      </c>
      <c r="E19" s="4">
        <f t="shared" si="5"/>
        <v>-9.9960402199554004</v>
      </c>
      <c r="F19" s="4">
        <f t="shared" si="6"/>
        <v>-14.996906612371971</v>
      </c>
      <c r="G19" s="6">
        <f t="shared" si="7"/>
        <v>-53988.863804539025</v>
      </c>
      <c r="H19">
        <f t="shared" si="8"/>
        <v>-1075872</v>
      </c>
      <c r="I19" s="5">
        <f t="shared" si="9"/>
        <v>19.927665155078664</v>
      </c>
      <c r="K19" s="6">
        <f xml:space="preserve">  (B19* 206264.806247096) - (C19/I27)</f>
        <v>5.3357194781783619</v>
      </c>
    </row>
    <row r="20" spans="2:11">
      <c r="B20">
        <v>-0.69794873700000004</v>
      </c>
      <c r="C20">
        <v>-2868860</v>
      </c>
      <c r="E20" s="4">
        <f t="shared" si="5"/>
        <v>-39.989516946586271</v>
      </c>
      <c r="F20" s="4">
        <f t="shared" si="6"/>
        <v>-29.99347672663087</v>
      </c>
      <c r="G20" s="6">
        <f t="shared" si="7"/>
        <v>-107976.51621587099</v>
      </c>
      <c r="H20">
        <f t="shared" si="8"/>
        <v>-2151757</v>
      </c>
      <c r="I20" s="5">
        <f t="shared" si="9"/>
        <v>19.928009120965907</v>
      </c>
      <c r="K20" s="6">
        <f xml:space="preserve">  (B20* 206264.806247096) - (C20/I27)</f>
        <v>24.545958232483827</v>
      </c>
    </row>
    <row r="21" spans="2:11">
      <c r="B21">
        <v>0.34904673400000003</v>
      </c>
      <c r="C21">
        <v>1434447</v>
      </c>
      <c r="E21" s="4">
        <f t="shared" si="5"/>
        <v>19.998904711025489</v>
      </c>
      <c r="F21" s="4">
        <f t="shared" si="6"/>
        <v>59.988421657611752</v>
      </c>
      <c r="G21" s="6">
        <f t="shared" si="7"/>
        <v>215958.31796740205</v>
      </c>
      <c r="H21">
        <f t="shared" si="8"/>
        <v>4303307</v>
      </c>
      <c r="I21" s="5">
        <f t="shared" si="9"/>
        <v>19.926562868717866</v>
      </c>
      <c r="K21" s="6">
        <f xml:space="preserve">  (B21* 206264.806247096) - (C21/I27)</f>
        <v>1.8002542839967646</v>
      </c>
    </row>
    <row r="22" spans="2:11">
      <c r="B22">
        <v>0.61090210300000003</v>
      </c>
      <c r="C22">
        <v>2510343</v>
      </c>
      <c r="E22" s="4">
        <f t="shared" si="5"/>
        <v>35.002112197566298</v>
      </c>
      <c r="F22" s="4">
        <f t="shared" si="6"/>
        <v>15.003207486540807</v>
      </c>
      <c r="G22" s="6">
        <f t="shared" si="7"/>
        <v>54011.546951546836</v>
      </c>
      <c r="H22">
        <f t="shared" si="8"/>
        <v>1075896</v>
      </c>
      <c r="I22" s="5">
        <f t="shared" si="9"/>
        <v>19.919740513360495</v>
      </c>
      <c r="K22" s="6">
        <f xml:space="preserve">  (B22* 206264.806247096) - (C22/I27)</f>
        <v>14.605661304405658</v>
      </c>
    </row>
    <row r="23" spans="2:11">
      <c r="B23">
        <v>0.87270355499999996</v>
      </c>
      <c r="C23">
        <v>3586224</v>
      </c>
      <c r="E23" s="4">
        <f t="shared" si="5"/>
        <v>50.002230467563095</v>
      </c>
      <c r="F23" s="4">
        <f t="shared" si="6"/>
        <v>15.000118269996795</v>
      </c>
      <c r="G23" s="6">
        <f t="shared" si="7"/>
        <v>54000.425771988397</v>
      </c>
      <c r="H23">
        <f t="shared" si="8"/>
        <v>1075881</v>
      </c>
      <c r="I23" s="5">
        <f t="shared" si="9"/>
        <v>19.923565131556629</v>
      </c>
      <c r="K23" s="6">
        <f xml:space="preserve">  (B23* 206264.806247096) - (C23/I27)</f>
        <v>17.042732092464576</v>
      </c>
    </row>
    <row r="24" spans="2:11">
      <c r="B24">
        <v>1.0472332289999999</v>
      </c>
      <c r="C24">
        <v>4303471</v>
      </c>
      <c r="E24" s="4">
        <f t="shared" si="5"/>
        <v>60.002044187557225</v>
      </c>
      <c r="F24" s="4">
        <f t="shared" si="6"/>
        <v>9.9998137199941315</v>
      </c>
      <c r="G24" s="6">
        <f t="shared" si="7"/>
        <v>35999.329391978827</v>
      </c>
      <c r="H24">
        <f t="shared" si="8"/>
        <v>717247</v>
      </c>
      <c r="I24" s="5">
        <f t="shared" si="9"/>
        <v>19.92389892017858</v>
      </c>
      <c r="K24" s="6">
        <f xml:space="preserve">  (B24* 206264.806247096) - (C24/I27)</f>
        <v>18.064316823263653</v>
      </c>
    </row>
    <row r="25" spans="2:11">
      <c r="B25">
        <v>0.34910919400000001</v>
      </c>
      <c r="C25">
        <v>1434623</v>
      </c>
      <c r="E25" s="4">
        <f t="shared" si="5"/>
        <v>20.002483405413876</v>
      </c>
      <c r="F25" s="4">
        <f t="shared" si="6"/>
        <v>-39.999560782143348</v>
      </c>
      <c r="G25" s="6">
        <f t="shared" si="7"/>
        <v>-143998.41881571588</v>
      </c>
      <c r="H25">
        <f t="shared" si="8"/>
        <v>-2868848</v>
      </c>
      <c r="I25" s="5">
        <f t="shared" si="9"/>
        <v>19.922774316511425</v>
      </c>
      <c r="K25" s="6">
        <f xml:space="preserve">  (B25* 206264.806247096) - (C25/I27)</f>
        <v>5.8501923893927597</v>
      </c>
    </row>
    <row r="27" spans="2:11">
      <c r="H27" t="s">
        <v>17</v>
      </c>
      <c r="I27" s="8">
        <f>AVERAGE(I18:I25)</f>
        <v>19.924464334281474</v>
      </c>
    </row>
    <row r="28" spans="2:11">
      <c r="H28" t="s">
        <v>33</v>
      </c>
      <c r="I28">
        <f>STDEV(I18:I25)</f>
        <v>2.7889082918124797E-3</v>
      </c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b V y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p I l b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1 c o i k e 4 D g A A A B E A A A A T A B w A R m 9 y b X V s Y X M v U 2 V j d G l v b j E u b S C i G A A o o B Q A A A A A A A A A A A A A A A A A A A A A A A A A A A A r T k 0 u y c z P U w i G 0 I b W A F B L A Q I t A B Q A A g A I A K S J W 1 c g O B 9 n p A A A A P U A A A A S A A A A A A A A A A A A A A A A A A A A A A B D b 2 5 m a W c v U G F j a 2 F n Z S 5 4 b W x Q S w E C L Q A U A A I A C A C k i V t X D 8 r p q 6 Q A A A D p A A A A E w A A A A A A A A A A A A A A A A D w A A A A W 0 N v b n R l b n R f V H l w Z X N d L n h t b F B L A Q I t A B Q A A g A I A K S J W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I S L / R j 3 e R 4 f m E T B y J a F s A A A A A A I A A A A A A B B m A A A A A Q A A I A A A A B L I A G V V e Z o U F E A / h j X + a 7 E V D r X b g i + I H j 3 o F 6 8 o 6 P u j A A A A A A 6 A A A A A A g A A I A A A A B C B G T k Y i 8 c E B 5 E P d G W c x C 5 a B u e N + + k y m i 4 R G Q 7 D p P 9 y U A A A A K O S L 3 h x W H 8 D a 4 p 0 Z m v M b I / E s B 1 / u n V W b y w h t 3 B j p p e H o k G h h B + f f + X v W a c 1 h V 5 n S o l i i q 4 5 b E V p V B o d 7 z v I P T + + g m J B 7 j D Y D d M a p 3 w k D h Q p Q A A A A K n 7 Q b p T G m q Z + W X s u 4 z G o c u p M c 5 T W 0 L y L Y 5 C 8 z V a V T C e O O G b P E q n 4 y B k A F N C R G v V s V F Y g 1 T F j H + g g 9 c S R R n v s + U = < / D a t a M a s h u p > 
</file>

<file path=customXml/itemProps1.xml><?xml version="1.0" encoding="utf-8"?>
<ds:datastoreItem xmlns:ds="http://schemas.openxmlformats.org/officeDocument/2006/customXml" ds:itemID="{30D3D9DC-684F-471C-8507-498F6E1983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Summary</vt:lpstr>
      <vt:lpstr>11.02.2023</vt:lpstr>
      <vt:lpstr>10.26.2023</vt:lpstr>
      <vt:lpstr>07.07.2022</vt:lpstr>
      <vt:lpstr>06.20.2022</vt:lpstr>
      <vt:lpstr>04.09.2019</vt:lpstr>
      <vt:lpstr>03.10.2017</vt:lpstr>
      <vt:lpstr>03.11.2016</vt:lpstr>
      <vt:lpstr>10.28.2011</vt:lpstr>
      <vt:lpstr>10.12.2011</vt:lpstr>
      <vt:lpstr>08.09.2011</vt:lpstr>
      <vt:lpstr>04.28.2011</vt:lpstr>
      <vt:lpstr>01.14.2010</vt:lpstr>
      <vt:lpstr>07.14.2009</vt:lpstr>
      <vt:lpstr>11.25.2008</vt:lpstr>
      <vt:lpstr>7.15.2008</vt:lpstr>
      <vt:lpstr>7.14.2008</vt:lpstr>
    </vt:vector>
  </TitlesOfParts>
  <Company>IRTF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denault</dc:creator>
  <cp:lastModifiedBy>Alex Seigel</cp:lastModifiedBy>
  <cp:lastPrinted>2022-07-08T18:58:06Z</cp:lastPrinted>
  <dcterms:created xsi:type="dcterms:W3CDTF">2008-06-25T21:24:49Z</dcterms:created>
  <dcterms:modified xsi:type="dcterms:W3CDTF">2023-11-03T00:11:56Z</dcterms:modified>
</cp:coreProperties>
</file>